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7" i="1" l="1"/>
  <c r="C26" i="1"/>
  <c r="C25" i="1"/>
  <c r="C22" i="1"/>
  <c r="C19" i="1"/>
  <c r="E19" i="1"/>
  <c r="C18" i="1"/>
  <c r="C17" i="1"/>
  <c r="C16" i="1"/>
  <c r="H30" i="1" l="1"/>
  <c r="G30" i="1"/>
  <c r="F30" i="1"/>
  <c r="E30" i="1"/>
  <c r="D30" i="1"/>
  <c r="C30" i="1"/>
  <c r="H24" i="1"/>
  <c r="H20" i="1" s="1"/>
  <c r="G24" i="1"/>
  <c r="F24" i="1"/>
  <c r="E24" i="1"/>
  <c r="E20" i="1" s="1"/>
  <c r="C24" i="1"/>
  <c r="C20" i="1" s="1"/>
  <c r="G20" i="1"/>
  <c r="G14" i="1" s="1"/>
  <c r="G37" i="1" s="1"/>
  <c r="F20" i="1"/>
  <c r="F14" i="1" s="1"/>
  <c r="F37" i="1" s="1"/>
  <c r="D20" i="1"/>
  <c r="H19" i="1"/>
  <c r="G19" i="1"/>
  <c r="F19" i="1"/>
  <c r="D19" i="1"/>
  <c r="D14" i="1" s="1"/>
  <c r="D37" i="1" s="1"/>
  <c r="C14" i="1" l="1"/>
  <c r="C37" i="1" s="1"/>
  <c r="E14" i="1"/>
  <c r="E37" i="1" s="1"/>
  <c r="H14" i="1"/>
  <c r="H37" i="1" s="1"/>
</calcChain>
</file>

<file path=xl/sharedStrings.xml><?xml version="1.0" encoding="utf-8"?>
<sst xmlns="http://schemas.openxmlformats.org/spreadsheetml/2006/main" count="41" uniqueCount="36">
  <si>
    <t>Приложение N 5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</si>
  <si>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</si>
  <si>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</si>
  <si>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</si>
  <si>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</si>
  <si>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>РАСЧЕТ</t>
  </si>
  <si>
    <t xml:space="preserve">необходимой валовой выручки сетевой организации на технологическое присоединение </t>
  </si>
  <si>
    <t>Показатели</t>
  </si>
  <si>
    <t>ТП до 150 кВт</t>
  </si>
  <si>
    <t>ТП от 670 до 8900 кВт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</si>
  <si>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</si>
  <si>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</si>
  <si>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технологического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</si>
  <si>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</si>
  <si>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</si>
  <si>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</si>
  <si>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</si>
  <si>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</si>
  <si>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расходы, всего,</t>
  </si>
  <si>
    <t xml:space="preserve"> - работы и услуги производственного характера</t>
  </si>
  <si>
    <t xml:space="preserve"> - налоги и сборы, уменьшающие налогооблагаемую базу  на прибыль организаций, всего</t>
  </si>
  <si>
    <t xml:space="preserve"> - работы и услуги непроизводственного характера, в т.ч.:</t>
  </si>
  <si>
    <t xml:space="preserve">   услуги связи</t>
  </si>
  <si>
    <t xml:space="preserve">   расходы на охрану и пожарную безопасность</t>
  </si>
  <si>
    <t xml:space="preserve">   расходы на информационное обслуживание, консультационные и    юридические услуги</t>
  </si>
  <si>
    <t xml:space="preserve">   плата за аренду имущества</t>
  </si>
  <si>
    <t xml:space="preserve">   другие прочие расходы, связанные с производством и реализацией</t>
  </si>
  <si>
    <t>Внереализационные расходы, всего</t>
  </si>
  <si>
    <t xml:space="preserve"> - расходы на услуги банков</t>
  </si>
  <si>
    <t xml:space="preserve"> - процент за пользование кредитом</t>
  </si>
  <si>
    <t xml:space="preserve"> - прочие обоснованные расходы (налог на прибыль)</t>
  </si>
  <si>
    <t xml:space="preserve"> - 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</si>
  <si>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</si>
  <si>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</si>
  <si>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</si>
  <si>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ТП от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</si>
</sst>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0\ _₽_-;\-* #,##0.0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0" fontId="0" fillId="0" borderId="1" xfId="0" applyBorder="1"/>
    <xf numFmtId="0" fontId="5" fillId="0" borderId="1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zoomScale="60" zoomScaleNormal="90" workbookViewId="0">
      <selection activeCell="F40" sqref="F40"/>
    </sheetView>
  </sheetViews>
  <sheetFormatPr defaultRowHeight="15" x14ac:dyDescent="0.25"/>
  <cols>
    <col min="1" max="1" width="7.42578125" customWidth="1"/>
    <col min="2" max="2" width="64.85546875" customWidth="1"/>
    <col min="3" max="3" width="18.42578125" customWidth="1"/>
    <col min="4" max="4" width="18.28515625" customWidth="1"/>
    <col min="5" max="5" width="18.42578125" customWidth="1"/>
    <col min="6" max="6" width="18.28515625" customWidth="1"/>
    <col min="7" max="7" width="18.42578125" hidden="1" customWidth="1"/>
    <col min="8" max="8" width="18.28515625" hidden="1" customWidth="1"/>
  </cols>
  <sheetData>
    <row r="1" spans="1:8" ht="15.75" x14ac:dyDescent="0.25">
      <c r="F1" s="1" t="s">
        <v>0</v>
      </c>
    </row>
    <row r="2" spans="1:8" ht="15.75" x14ac:dyDescent="0.25">
      <c r="F2" s="1" t="s">
        <v>1</v>
      </c>
    </row>
    <row r="3" spans="1:8" ht="15.75" x14ac:dyDescent="0.25">
      <c r="F3" s="1" t="s">
        <v>2</v>
      </c>
    </row>
    <row r="4" spans="1:8" ht="15.75" x14ac:dyDescent="0.25">
      <c r="F4" s="1" t="s">
        <v>3</v>
      </c>
    </row>
    <row r="5" spans="1:8" x14ac:dyDescent="0.25">
      <c r="F5" s="2"/>
    </row>
    <row r="6" spans="1:8" ht="15.75" x14ac:dyDescent="0.25">
      <c r="F6" s="1" t="s">
        <v>4</v>
      </c>
    </row>
    <row r="7" spans="1:8" x14ac:dyDescent="0.25">
      <c r="D7" s="2"/>
      <c r="F7" s="2"/>
      <c r="H7" s="2"/>
    </row>
    <row r="9" spans="1:8" ht="18.75" x14ac:dyDescent="0.3">
      <c r="A9" s="11" t="s">
        <v>5</v>
      </c>
      <c r="B9" s="11"/>
      <c r="C9" s="11"/>
      <c r="D9" s="11"/>
      <c r="E9" s="11"/>
      <c r="F9" s="11"/>
      <c r="G9" s="11"/>
      <c r="H9" s="11"/>
    </row>
    <row r="10" spans="1:8" ht="18.75" customHeight="1" x14ac:dyDescent="0.3">
      <c r="A10" s="11" t="s">
        <v>6</v>
      </c>
      <c r="B10" s="11"/>
      <c r="C10" s="11"/>
      <c r="D10" s="11"/>
      <c r="E10" s="11"/>
      <c r="F10" s="11"/>
      <c r="G10" s="11"/>
      <c r="H10" s="11"/>
    </row>
    <row r="12" spans="1:8" x14ac:dyDescent="0.25">
      <c r="A12" s="12" t="s">
        <v>7</v>
      </c>
      <c r="B12" s="12"/>
      <c r="C12" s="13" t="s">
        <v>8</v>
      </c>
      <c r="D12" s="13"/>
      <c r="E12" s="13" t="s">
        <v>35</v>
      </c>
      <c r="F12" s="13"/>
      <c r="G12" s="13" t="s">
        <v>9</v>
      </c>
      <c r="H12" s="13"/>
    </row>
    <row r="13" spans="1:8" ht="60" x14ac:dyDescent="0.25">
      <c r="A13" s="12"/>
      <c r="B13" s="12"/>
      <c r="C13" s="3" t="s">
        <v>10</v>
      </c>
      <c r="D13" s="4" t="s">
        <v>11</v>
      </c>
      <c r="E13" s="4" t="s">
        <v>10</v>
      </c>
      <c r="F13" s="4" t="s">
        <v>11</v>
      </c>
      <c r="G13" s="4" t="s">
        <v>10</v>
      </c>
      <c r="H13" s="4" t="s">
        <v>11</v>
      </c>
    </row>
    <row r="14" spans="1:8" ht="30" x14ac:dyDescent="0.25">
      <c r="A14" s="4">
        <v>1</v>
      </c>
      <c r="B14" s="5" t="s">
        <v>12</v>
      </c>
      <c r="C14" s="6">
        <f t="shared" ref="C14:H14" si="0">C16+C17+C18+C19+C20+C30</f>
        <v>3136.8319999999999</v>
      </c>
      <c r="D14" s="6">
        <f t="shared" si="0"/>
        <v>4424.37428</v>
      </c>
      <c r="E14" s="7">
        <f t="shared" si="0"/>
        <v>766.16800000000001</v>
      </c>
      <c r="F14" s="6">
        <f t="shared" si="0"/>
        <v>604.99360000000001</v>
      </c>
      <c r="G14" s="7">
        <f t="shared" si="0"/>
        <v>0</v>
      </c>
      <c r="H14" s="6">
        <f t="shared" si="0"/>
        <v>0</v>
      </c>
    </row>
    <row r="15" spans="1:8" x14ac:dyDescent="0.25">
      <c r="A15" s="4"/>
      <c r="B15" s="8" t="s">
        <v>13</v>
      </c>
      <c r="C15" s="6"/>
      <c r="D15" s="6"/>
      <c r="E15" s="7"/>
      <c r="F15" s="6"/>
      <c r="G15" s="7"/>
      <c r="H15" s="6"/>
    </row>
    <row r="16" spans="1:8" x14ac:dyDescent="0.25">
      <c r="A16" s="9"/>
      <c r="B16" s="8" t="s">
        <v>14</v>
      </c>
      <c r="C16" s="6">
        <f>210-E16</f>
        <v>177</v>
      </c>
      <c r="D16" s="6">
        <v>125.261</v>
      </c>
      <c r="E16" s="7">
        <v>33</v>
      </c>
      <c r="F16" s="6">
        <v>15</v>
      </c>
      <c r="G16" s="7">
        <v>0</v>
      </c>
      <c r="H16" s="6"/>
    </row>
    <row r="17" spans="1:8" x14ac:dyDescent="0.25">
      <c r="A17" s="9"/>
      <c r="B17" s="8" t="s">
        <v>15</v>
      </c>
      <c r="C17" s="6">
        <f>80-E17</f>
        <v>75</v>
      </c>
      <c r="D17" s="6">
        <v>16.742999999999999</v>
      </c>
      <c r="E17" s="7">
        <v>5</v>
      </c>
      <c r="F17" s="6">
        <v>7.45</v>
      </c>
      <c r="G17" s="7">
        <v>0</v>
      </c>
      <c r="H17" s="6"/>
    </row>
    <row r="18" spans="1:8" x14ac:dyDescent="0.25">
      <c r="A18" s="9"/>
      <c r="B18" s="8" t="s">
        <v>16</v>
      </c>
      <c r="C18" s="6">
        <f>2585-E18</f>
        <v>2068</v>
      </c>
      <c r="D18" s="6">
        <v>1046.4449999999999</v>
      </c>
      <c r="E18" s="7">
        <v>517</v>
      </c>
      <c r="F18" s="6">
        <v>374.65</v>
      </c>
      <c r="G18" s="7">
        <v>0</v>
      </c>
      <c r="H18" s="6"/>
    </row>
    <row r="19" spans="1:8" x14ac:dyDescent="0.25">
      <c r="A19" s="9"/>
      <c r="B19" s="8" t="s">
        <v>17</v>
      </c>
      <c r="C19" s="6">
        <f>786-E19</f>
        <v>628.83199999999999</v>
      </c>
      <c r="D19" s="6">
        <f t="shared" ref="D19:H19" si="1">D18*0.304</f>
        <v>318.11927999999995</v>
      </c>
      <c r="E19" s="7">
        <f>E18*0.304</f>
        <v>157.16800000000001</v>
      </c>
      <c r="F19" s="6">
        <f t="shared" si="1"/>
        <v>113.89359999999999</v>
      </c>
      <c r="G19" s="7">
        <f t="shared" si="1"/>
        <v>0</v>
      </c>
      <c r="H19" s="6">
        <f t="shared" si="1"/>
        <v>0</v>
      </c>
    </row>
    <row r="20" spans="1:8" x14ac:dyDescent="0.25">
      <c r="A20" s="9"/>
      <c r="B20" s="5" t="s">
        <v>18</v>
      </c>
      <c r="C20" s="6">
        <f t="shared" ref="C20:H20" si="2">C22+C23+C24</f>
        <v>143</v>
      </c>
      <c r="D20" s="6">
        <f t="shared" si="2"/>
        <v>175.43100000000001</v>
      </c>
      <c r="E20" s="7">
        <f t="shared" si="2"/>
        <v>25</v>
      </c>
      <c r="F20" s="6">
        <f t="shared" si="2"/>
        <v>49</v>
      </c>
      <c r="G20" s="7">
        <f t="shared" si="2"/>
        <v>0</v>
      </c>
      <c r="H20" s="6">
        <f t="shared" si="2"/>
        <v>0</v>
      </c>
    </row>
    <row r="21" spans="1:8" x14ac:dyDescent="0.25">
      <c r="A21" s="9"/>
      <c r="B21" s="8" t="s">
        <v>13</v>
      </c>
      <c r="C21" s="6"/>
      <c r="D21" s="6"/>
      <c r="E21" s="7"/>
      <c r="F21" s="6"/>
      <c r="G21" s="7"/>
      <c r="H21" s="6"/>
    </row>
    <row r="22" spans="1:8" x14ac:dyDescent="0.25">
      <c r="A22" s="9"/>
      <c r="B22" s="8" t="s">
        <v>19</v>
      </c>
      <c r="C22" s="6">
        <f>47-E22</f>
        <v>40</v>
      </c>
      <c r="D22" s="6">
        <v>59.276000000000003</v>
      </c>
      <c r="E22" s="7">
        <v>7</v>
      </c>
      <c r="F22" s="6">
        <v>19</v>
      </c>
      <c r="G22" s="7">
        <v>0</v>
      </c>
      <c r="H22" s="6"/>
    </row>
    <row r="23" spans="1:8" ht="30" x14ac:dyDescent="0.25">
      <c r="A23" s="9"/>
      <c r="B23" s="8" t="s">
        <v>20</v>
      </c>
      <c r="C23" s="6">
        <v>0</v>
      </c>
      <c r="D23" s="6">
        <v>37.671999999999997</v>
      </c>
      <c r="E23" s="7">
        <v>0</v>
      </c>
      <c r="F23" s="6">
        <v>0</v>
      </c>
      <c r="G23" s="7">
        <v>0</v>
      </c>
      <c r="H23" s="6"/>
    </row>
    <row r="24" spans="1:8" x14ac:dyDescent="0.25">
      <c r="A24" s="9"/>
      <c r="B24" s="8" t="s">
        <v>21</v>
      </c>
      <c r="C24" s="6">
        <f t="shared" ref="C24:H24" si="3">SUM(C25:C29)</f>
        <v>103</v>
      </c>
      <c r="D24" s="6">
        <v>78.483000000000004</v>
      </c>
      <c r="E24" s="7">
        <f t="shared" ref="E24:F24" si="4">SUM(E25:E29)</f>
        <v>18</v>
      </c>
      <c r="F24" s="6">
        <f t="shared" si="4"/>
        <v>30</v>
      </c>
      <c r="G24" s="7">
        <f t="shared" si="3"/>
        <v>0</v>
      </c>
      <c r="H24" s="6">
        <f t="shared" si="3"/>
        <v>0</v>
      </c>
    </row>
    <row r="25" spans="1:8" x14ac:dyDescent="0.25">
      <c r="A25" s="9"/>
      <c r="B25" s="10" t="s">
        <v>22</v>
      </c>
      <c r="C25" s="6">
        <f>57-E25</f>
        <v>48</v>
      </c>
      <c r="D25" s="6">
        <v>10.464</v>
      </c>
      <c r="E25" s="7">
        <v>9</v>
      </c>
      <c r="F25" s="6">
        <v>6</v>
      </c>
      <c r="G25" s="7">
        <v>0</v>
      </c>
      <c r="H25" s="6"/>
    </row>
    <row r="26" spans="1:8" x14ac:dyDescent="0.25">
      <c r="A26" s="9"/>
      <c r="B26" s="10" t="s">
        <v>23</v>
      </c>
      <c r="C26" s="6">
        <f>50-E26</f>
        <v>43</v>
      </c>
      <c r="D26" s="6">
        <v>10.464</v>
      </c>
      <c r="E26" s="7">
        <v>7</v>
      </c>
      <c r="F26" s="6">
        <v>5</v>
      </c>
      <c r="G26" s="7">
        <v>0</v>
      </c>
      <c r="H26" s="6"/>
    </row>
    <row r="27" spans="1:8" ht="30" x14ac:dyDescent="0.25">
      <c r="A27" s="9"/>
      <c r="B27" s="10" t="s">
        <v>24</v>
      </c>
      <c r="C27" s="6">
        <f>14-E27</f>
        <v>12</v>
      </c>
      <c r="D27" s="6">
        <v>21.975000000000001</v>
      </c>
      <c r="E27" s="7">
        <v>2</v>
      </c>
      <c r="F27" s="6">
        <v>8</v>
      </c>
      <c r="G27" s="7">
        <v>0</v>
      </c>
      <c r="H27" s="6"/>
    </row>
    <row r="28" spans="1:8" x14ac:dyDescent="0.25">
      <c r="A28" s="9"/>
      <c r="B28" s="10" t="s">
        <v>25</v>
      </c>
      <c r="C28" s="6"/>
      <c r="D28" s="6">
        <v>0</v>
      </c>
      <c r="E28" s="7"/>
      <c r="F28" s="6"/>
      <c r="G28" s="7"/>
      <c r="H28" s="6"/>
    </row>
    <row r="29" spans="1:8" ht="30" x14ac:dyDescent="0.25">
      <c r="A29" s="9"/>
      <c r="B29" s="10" t="s">
        <v>26</v>
      </c>
      <c r="C29" s="6"/>
      <c r="D29" s="6">
        <v>35.579000000000001</v>
      </c>
      <c r="E29" s="7">
        <v>0</v>
      </c>
      <c r="F29" s="6">
        <v>11</v>
      </c>
      <c r="G29" s="7">
        <v>0</v>
      </c>
      <c r="H29" s="6"/>
    </row>
    <row r="30" spans="1:8" x14ac:dyDescent="0.25">
      <c r="A30" s="9"/>
      <c r="B30" s="5" t="s">
        <v>27</v>
      </c>
      <c r="C30" s="6">
        <f t="shared" ref="C30:H30" si="5">C31+C32+C33+C34</f>
        <v>45</v>
      </c>
      <c r="D30" s="6">
        <f>D31+D32+D33+D34+252.3</f>
        <v>2742.3750000000005</v>
      </c>
      <c r="E30" s="7">
        <f t="shared" ref="E30:F30" si="6">E31+E32+E33+E34</f>
        <v>29</v>
      </c>
      <c r="F30" s="6">
        <f t="shared" si="6"/>
        <v>45</v>
      </c>
      <c r="G30" s="7">
        <f t="shared" si="5"/>
        <v>0</v>
      </c>
      <c r="H30" s="6">
        <f t="shared" si="5"/>
        <v>0</v>
      </c>
    </row>
    <row r="31" spans="1:8" x14ac:dyDescent="0.25">
      <c r="A31" s="9"/>
      <c r="B31" s="5" t="s">
        <v>28</v>
      </c>
      <c r="C31" s="6"/>
      <c r="D31" s="6"/>
      <c r="E31" s="7"/>
      <c r="F31" s="6"/>
      <c r="G31" s="7"/>
      <c r="H31" s="6"/>
    </row>
    <row r="32" spans="1:8" x14ac:dyDescent="0.25">
      <c r="A32" s="9"/>
      <c r="B32" s="5" t="s">
        <v>29</v>
      </c>
      <c r="C32" s="6"/>
      <c r="D32" s="6"/>
      <c r="E32" s="7"/>
      <c r="F32" s="6"/>
      <c r="G32" s="7"/>
      <c r="H32" s="6"/>
    </row>
    <row r="33" spans="1:8" x14ac:dyDescent="0.25">
      <c r="A33" s="9"/>
      <c r="B33" s="5" t="s">
        <v>30</v>
      </c>
      <c r="C33" s="6">
        <v>0</v>
      </c>
      <c r="D33" s="6">
        <v>2435.4920000000002</v>
      </c>
      <c r="E33" s="7">
        <v>0</v>
      </c>
      <c r="F33" s="6"/>
      <c r="G33" s="7">
        <v>0</v>
      </c>
      <c r="H33" s="6"/>
    </row>
    <row r="34" spans="1:8" ht="30" x14ac:dyDescent="0.25">
      <c r="A34" s="9"/>
      <c r="B34" s="5" t="s">
        <v>31</v>
      </c>
      <c r="C34" s="6">
        <v>45</v>
      </c>
      <c r="D34" s="6">
        <v>54.582999999999998</v>
      </c>
      <c r="E34" s="7">
        <v>29</v>
      </c>
      <c r="F34" s="6">
        <v>45</v>
      </c>
      <c r="G34" s="7">
        <v>0</v>
      </c>
      <c r="H34" s="6"/>
    </row>
    <row r="35" spans="1:8" ht="60" x14ac:dyDescent="0.25">
      <c r="A35" s="4">
        <v>2</v>
      </c>
      <c r="B35" s="5" t="s">
        <v>32</v>
      </c>
      <c r="C35" s="6">
        <v>1380</v>
      </c>
      <c r="D35" s="6">
        <v>9435.0849999999991</v>
      </c>
      <c r="E35" s="7">
        <v>22225</v>
      </c>
      <c r="F35" s="6">
        <v>8800</v>
      </c>
      <c r="G35" s="7">
        <v>0</v>
      </c>
      <c r="H35" s="6"/>
    </row>
    <row r="36" spans="1:8" x14ac:dyDescent="0.25">
      <c r="A36" s="4">
        <v>3</v>
      </c>
      <c r="B36" s="5" t="s">
        <v>33</v>
      </c>
      <c r="C36" s="6"/>
      <c r="D36" s="6"/>
      <c r="E36" s="7"/>
      <c r="F36" s="6"/>
      <c r="G36" s="7"/>
      <c r="H36" s="6"/>
    </row>
    <row r="37" spans="1:8" x14ac:dyDescent="0.25">
      <c r="A37" s="9"/>
      <c r="B37" s="5" t="s">
        <v>34</v>
      </c>
      <c r="C37" s="6">
        <f t="shared" ref="C37:H37" si="7">C14+C35</f>
        <v>4516.8320000000003</v>
      </c>
      <c r="D37" s="6">
        <f>D14+D35</f>
        <v>13859.459279999999</v>
      </c>
      <c r="E37" s="7">
        <f t="shared" ref="E37:F37" si="8">E14+E35</f>
        <v>22991.168000000001</v>
      </c>
      <c r="F37" s="6">
        <f t="shared" si="8"/>
        <v>9404.9935999999998</v>
      </c>
      <c r="G37" s="7">
        <f t="shared" si="7"/>
        <v>0</v>
      </c>
      <c r="H37" s="6">
        <f t="shared" si="7"/>
        <v>0</v>
      </c>
    </row>
  </sheetData>
  <mergeCells count="6">
    <mergeCell ref="A9:H9"/>
    <mergeCell ref="A10:H10"/>
    <mergeCell ref="A12:B13"/>
    <mergeCell ref="C12:D12"/>
    <mergeCell ref="E12:F12"/>
    <mergeCell ref="G12:H12"/>
  </mergeCells>
  <pageMargins left="0.7" right="0.7" top="0.75" bottom="0.75" header="0.3" footer="0.3"/>
  <pageSetup paperSize="9" scale="4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2019-01-23T06:32:38Z</dcterms:modified>
</cp:coreProperties>
</file>