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EO\Цветкова\2017\Стандарт раскрытия инф-ции\"/>
    </mc:Choice>
  </mc:AlternateContent>
  <bookViews>
    <workbookView xWindow="0" yWindow="0" windowWidth="14925" windowHeight="12330"/>
  </bookViews>
  <sheets>
    <sheet name="форма 1" sheetId="1" r:id="rId1"/>
    <sheet name="форма 2" sheetId="3" r:id="rId2"/>
  </sheets>
  <definedNames>
    <definedName name="_xlnm.Print_Titles" localSheetId="0">'форма 1'!$15:$16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G27" i="1" l="1"/>
  <c r="H52" i="1" l="1"/>
  <c r="H36" i="1"/>
  <c r="E23" i="3" l="1"/>
  <c r="E20" i="3" s="1"/>
  <c r="E21" i="3"/>
  <c r="E22" i="3"/>
  <c r="E16" i="3" l="1"/>
  <c r="E35" i="3" s="1"/>
  <c r="E17" i="3"/>
  <c r="E18" i="3"/>
  <c r="H66" i="1" l="1"/>
  <c r="H60" i="1"/>
  <c r="H63" i="1"/>
  <c r="H55" i="1" l="1"/>
  <c r="H49" i="1"/>
  <c r="H29" i="1"/>
  <c r="H27" i="1" s="1"/>
  <c r="H20" i="1"/>
  <c r="G19" i="1"/>
  <c r="G20" i="1"/>
  <c r="H18" i="1" l="1"/>
  <c r="D26" i="3"/>
  <c r="D28" i="3" l="1"/>
  <c r="G51" i="1" l="1"/>
  <c r="G36" i="1" l="1"/>
  <c r="G18" i="1" l="1"/>
  <c r="G52" i="1" l="1"/>
  <c r="G58" i="1" l="1"/>
  <c r="D17" i="3" l="1"/>
  <c r="D22" i="3"/>
  <c r="D18" i="3" s="1"/>
  <c r="D21" i="3"/>
  <c r="D20" i="3"/>
  <c r="D16" i="3" s="1"/>
  <c r="D35" i="3" s="1"/>
  <c r="G55" i="1" l="1"/>
  <c r="G66" i="1"/>
  <c r="G63" i="1"/>
  <c r="G60" i="1"/>
  <c r="G49" i="1"/>
  <c r="G29" i="1"/>
  <c r="B11" i="3" l="1"/>
  <c r="B9" i="3"/>
</calcChain>
</file>

<file path=xl/sharedStrings.xml><?xml version="1.0" encoding="utf-8"?>
<sst xmlns="http://schemas.openxmlformats.org/spreadsheetml/2006/main" count="256" uniqueCount="167">
  <si>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</si>
  <si>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</si>
  <si>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</si>
  <si>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</si>
  <si>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</si>
  <si>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</si>
  <si>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>гг.</t>
  </si>
  <si>
    <t>№ п/п</t>
  </si>
  <si>
    <t>Показатель</t>
  </si>
  <si>
    <t>Ед. изм.</t>
  </si>
  <si>
    <t>Примечание***</t>
  </si>
  <si>
    <t>план*</t>
  </si>
  <si>
    <t>факт**</t>
  </si>
  <si>
    <t>I</t>
  </si>
  <si>
    <t>1.1</t>
  </si>
  <si>
    <t>1.1.1</t>
  </si>
  <si>
    <t>Структура затрат</t>
  </si>
  <si>
    <t>Необходимая валовая выручка на содержание</t>
  </si>
  <si>
    <t>Подконтрольные расходы, всего</t>
  </si>
  <si>
    <t>Материальные расходы, всего</t>
  </si>
  <si>
    <t>в том числе на сырье, материалы, запасные части, инструмент, топливо</t>
  </si>
  <si>
    <t>на ремонт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</si>
  <si>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</si>
  <si>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в том числе на ремонт</t>
  </si>
  <si>
    <t>Фонд оплаты труда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</si>
  <si>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</si>
  <si>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</si>
  <si>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в том числе прочие расходы (с расшифровкой)****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</si>
  <si>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</si>
  <si>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</si>
  <si>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</si>
  <si>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</si>
  <si>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</si>
  <si>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</si>
  <si>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</si>
  <si>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</si>
  <si>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</si>
  <si>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</si>
  <si>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</si>
  <si>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технологичеких присоединений"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</si>
  <si>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</si>
  <si>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</si>
  <si>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(+/избыток средств, полученный в предыдущем периоде регулирования (-)</t>
  </si>
  <si>
    <t>справочно: расходы на ремонт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</si>
  <si>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</si>
  <si>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Справочно: Объем технологических потерь</t>
  </si>
  <si>
    <t>Справочно: Цена покупки электрической энергии сетевой организацией в целях компенсации технологического расхода электрической энергии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</si>
  <si>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</si>
  <si>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Трансформаторная мощность подстанций, всего</t>
  </si>
  <si>
    <t>в том числе трансформаторная мощность подстанции на i уровне напряжения</t>
  </si>
  <si>
    <t>Количество условных единиц по линиям электропередач, всего</t>
  </si>
  <si>
    <t>Количество условных единиц по подстанциям, всего</t>
  </si>
  <si>
    <t>Длина линий электропередач, всего</t>
  </si>
  <si>
    <t>Доля кабельных линий электропередач</t>
  </si>
  <si>
    <t>прибыль на капитальные вложения</t>
  </si>
  <si>
    <t>налог на прибыль</t>
  </si>
  <si>
    <t>Общее количество точек подключения на конец года</t>
  </si>
  <si>
    <t>Ввод в эксплуатацию новых объектов электросетевого комплекса на конец года</t>
  </si>
  <si>
    <t>Примечание: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</si>
  <si>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элетрической энергии в столбце &lt;план&gt; 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</si>
  <si>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</si>
  <si>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</si>
  <si>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****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</si>
  <si>
    <t>3 года (Приказ ФАС от 22.01.2010 № 27)</t>
  </si>
  <si>
    <t>Срок хранения в архиве орг-ции:</t>
  </si>
  <si>
    <t>Статус информации:</t>
  </si>
  <si>
    <t>Основание для размещения:</t>
  </si>
  <si>
    <t>* При 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</si>
  <si>
    <t>тыс. руб.</t>
  </si>
  <si>
    <t>Остаточная балансовая стоимость активов на конец года долгосрочного периода регулирования</t>
  </si>
  <si>
    <t>4.</t>
  </si>
  <si>
    <t>км</t>
  </si>
  <si>
    <t>МВА</t>
  </si>
  <si>
    <t>Выбытие активов (основных средств)</t>
  </si>
  <si>
    <t>3.</t>
  </si>
  <si>
    <t>прочее</t>
  </si>
  <si>
    <t>2.2.1.</t>
  </si>
  <si>
    <t>новое строительство</t>
  </si>
  <si>
    <t>модернизация и реконструкция</t>
  </si>
  <si>
    <t>Ввод активов (основных средств) за год, в том числе:</t>
  </si>
  <si>
    <t>2.2.</t>
  </si>
  <si>
    <t>Увеличение стоимости активов (основных средств) за счет переоценки</t>
  </si>
  <si>
    <t>2.1.</t>
  </si>
  <si>
    <t>Ввод активов (основных средств), всего, в том числе:</t>
  </si>
  <si>
    <t>2.</t>
  </si>
  <si>
    <t>Остаточная балансовая стоимость активов на начало года долгосрочного периода регулирования</t>
  </si>
  <si>
    <t>1.</t>
  </si>
  <si>
    <t>Примечание *</t>
  </si>
  <si>
    <t>факт</t>
  </si>
  <si>
    <t>план</t>
  </si>
  <si>
    <t>Приказ ФСТ от 24.10.2004 № 1831-э, Прилож. 4</t>
  </si>
  <si>
    <t>Форма раскрытия информации о движении активов, включающий балансовую стоимость активов на начало года, балансовую стоимость активов на конец года, а также информацию о выбытии активов в течение года, о вводе активов в течение года, в том числе за счет переоценки. модернизации, реконструкции, строительства и приобретения нового оборудования</t>
  </si>
  <si>
    <t>Приказ ФСТ от 24.10.2004 № 1831-э, Прилож. 2</t>
  </si>
  <si>
    <t>МУП "Электросеть"</t>
  </si>
  <si>
    <t>1.1.1.1</t>
  </si>
  <si>
    <t>1.1.1.2</t>
  </si>
  <si>
    <t>1.1.1.3</t>
  </si>
  <si>
    <t>1.1.1.3.1</t>
  </si>
  <si>
    <t>1.1.2</t>
  </si>
  <si>
    <t>1.1.2.1</t>
  </si>
  <si>
    <t>1.1.3</t>
  </si>
  <si>
    <t>1.1.3.1</t>
  </si>
  <si>
    <t>1.1.3.2</t>
  </si>
  <si>
    <t>1.1.4</t>
  </si>
  <si>
    <t>1.1.5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</si>
  <si>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</si>
  <si>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</si>
  <si>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</si>
  <si>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</si>
  <si>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</si>
  <si>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</si>
  <si>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</si>
  <si>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</si>
  <si>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</si>
  <si>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</si>
  <si>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</si>
  <si>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1.2.10.1</t>
  </si>
  <si>
    <t>1.2.11.</t>
  </si>
  <si>
    <t>1.2.12.</t>
  </si>
  <si>
    <t>1.3</t>
  </si>
  <si>
    <t>II</t>
  </si>
  <si>
    <t>III</t>
  </si>
  <si>
    <t>IV</t>
  </si>
  <si>
    <t>1</t>
  </si>
  <si>
    <t>2</t>
  </si>
  <si>
    <t>2.n</t>
  </si>
  <si>
    <t>3</t>
  </si>
  <si>
    <t>4</t>
  </si>
  <si>
    <t>5</t>
  </si>
  <si>
    <t>6</t>
  </si>
  <si>
    <t>7</t>
  </si>
  <si>
    <t>7.1</t>
  </si>
  <si>
    <t>8</t>
  </si>
  <si>
    <t>тыс.руб.</t>
  </si>
  <si>
    <t>ед.</t>
  </si>
  <si>
    <t>МВт*ч</t>
  </si>
  <si>
    <t>Х</t>
  </si>
  <si>
    <t>шт.</t>
  </si>
  <si>
    <t>МВа</t>
  </si>
  <si>
    <t>у.е.</t>
  </si>
  <si>
    <t>%</t>
  </si>
  <si>
    <t>услуги банков</t>
  </si>
  <si>
    <t>в т.ч. ремонт основных фондов</t>
  </si>
  <si>
    <t>в т.ч. теплоэнергия на хозяйственные нужды</t>
  </si>
  <si>
    <t>электроэнергия на хозяйственные нужды</t>
  </si>
  <si>
    <t>работы и услуги непроизводственного характера, кроме,аренды</t>
  </si>
  <si>
    <t>3.1</t>
  </si>
  <si>
    <t>3.2</t>
  </si>
  <si>
    <t>количество условных единиц по линиям электропередач на НН уровне напряжения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</si>
  <si>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</si>
  <si>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подстанциям на ВН уровне напряжения</t>
  </si>
  <si>
    <t>4.1</t>
  </si>
  <si>
    <t>4.2</t>
  </si>
  <si>
    <t>количество условных единиц по подстанциям на СН2 уровне напряжения</t>
  </si>
  <si>
    <t>в том числе длина линий электропередач на ВН уровне напряжения</t>
  </si>
  <si>
    <t>5.1</t>
  </si>
  <si>
    <t>5.2</t>
  </si>
  <si>
    <t>5.3</t>
  </si>
  <si>
    <t>длина линий электропередач на СН2 уровне напряжения</t>
  </si>
  <si>
    <t>длина линий электропередач на НН уровне напряжения</t>
  </si>
  <si>
    <t>Норматив технологического расхода (потерь) электрической энергии, установленный Минэнерго России*****</t>
  </si>
  <si>
    <t>*****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</si>
  <si>
    <t>"плановая"</t>
  </si>
  <si>
    <t>в том числе за счет платы за технологическое присоединие</t>
  </si>
  <si>
    <t>2017 год</t>
  </si>
  <si>
    <t>2.2.2.</t>
  </si>
  <si>
    <t>2.2.3.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</si>
</sst>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1" applyFont="1" applyAlignment="1">
      <alignment wrapText="1"/>
    </xf>
    <xf numFmtId="0" fontId="6" fillId="0" borderId="0" xfId="1" applyFont="1" applyBorder="1" applyAlignment="1">
      <alignment horizontal="right"/>
    </xf>
    <xf numFmtId="0" fontId="6" fillId="0" borderId="0" xfId="1" applyFont="1" applyBorder="1" applyAlignment="1"/>
    <xf numFmtId="0" fontId="5" fillId="0" borderId="0" xfId="1" applyFont="1" applyAlignment="1">
      <alignment horizontal="left" wrapText="1"/>
    </xf>
    <xf numFmtId="0" fontId="5" fillId="0" borderId="2" xfId="1" applyFont="1" applyBorder="1" applyAlignment="1">
      <alignment wrapText="1"/>
    </xf>
    <xf numFmtId="0" fontId="5" fillId="0" borderId="2" xfId="1" applyFont="1" applyBorder="1" applyAlignment="1">
      <alignment horizont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0" fontId="8" fillId="0" borderId="2" xfId="1" applyFont="1" applyBorder="1" applyAlignment="1">
      <alignment horizontal="center" vertical="center" wrapText="1"/>
    </xf>
    <xf numFmtId="4" fontId="8" fillId="0" borderId="2" xfId="1" applyNumberFormat="1" applyFont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center" vertical="center" wrapText="1"/>
    </xf>
    <xf numFmtId="0" fontId="8" fillId="0" borderId="0" xfId="1" applyFont="1" applyAlignment="1">
      <alignment wrapText="1"/>
    </xf>
    <xf numFmtId="0" fontId="8" fillId="0" borderId="0" xfId="1" applyFont="1" applyAlignment="1">
      <alignment horizontal="left" wrapText="1"/>
    </xf>
    <xf numFmtId="4" fontId="7" fillId="0" borderId="2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right"/>
    </xf>
    <xf numFmtId="0" fontId="5" fillId="0" borderId="2" xfId="1" applyFont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/>
    </xf>
    <xf numFmtId="4" fontId="5" fillId="0" borderId="2" xfId="1" applyNumberFormat="1" applyFont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/>
    </xf>
    <xf numFmtId="4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4" fontId="5" fillId="0" borderId="0" xfId="1" applyNumberFormat="1" applyFont="1" applyAlignment="1">
      <alignment wrapText="1"/>
    </xf>
    <xf numFmtId="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0" xfId="1" applyFont="1" applyBorder="1" applyAlignment="1">
      <alignment horizontal="left" indent="1"/>
    </xf>
    <xf numFmtId="0" fontId="6" fillId="0" borderId="0" xfId="1" applyFont="1" applyBorder="1" applyAlignment="1">
      <alignment horizontal="right"/>
    </xf>
    <xf numFmtId="0" fontId="0" fillId="0" borderId="0" xfId="0" applyAlignme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left" wrapText="1" indent="2"/>
    </xf>
    <xf numFmtId="0" fontId="0" fillId="0" borderId="2" xfId="0" applyBorder="1" applyAlignment="1">
      <alignment horizontal="left" wrapText="1" indent="2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5" fillId="0" borderId="2" xfId="1" applyFont="1" applyBorder="1" applyAlignment="1">
      <alignment horizont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wrapText="1"/>
    </xf>
    <xf numFmtId="0" fontId="5" fillId="0" borderId="0" xfId="1" applyFont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4"/>
  <sheetViews>
    <sheetView tabSelected="1" view="pageBreakPreview" zoomScale="80" zoomScaleNormal="100" zoomScaleSheetLayoutView="80" workbookViewId="0">
      <selection activeCell="H18" sqref="H18"/>
    </sheetView>
  </sheetViews>
  <sheetFormatPr defaultRowHeight="15.75" x14ac:dyDescent="0.25"/>
  <cols>
    <col min="1" max="2" width="9.140625" style="1"/>
    <col min="3" max="3" width="10.85546875" style="1" customWidth="1"/>
    <col min="4" max="4" width="15.28515625" style="1" customWidth="1"/>
    <col min="5" max="5" width="9.140625" style="1"/>
    <col min="6" max="6" width="2" style="1" customWidth="1"/>
    <col min="7" max="7" width="12.140625" style="1" bestFit="1" customWidth="1"/>
    <col min="8" max="8" width="10.85546875" style="1" customWidth="1"/>
    <col min="9" max="9" width="27.85546875" style="1" customWidth="1"/>
    <col min="10" max="16384" width="9.140625" style="1"/>
  </cols>
  <sheetData>
    <row r="2" spans="1:9" x14ac:dyDescent="0.25">
      <c r="A2" s="54" t="s">
        <v>0</v>
      </c>
      <c r="B2" s="55"/>
      <c r="C2" s="55"/>
      <c r="D2" s="55"/>
      <c r="E2" s="55"/>
      <c r="F2" s="55"/>
      <c r="G2" s="55"/>
      <c r="H2" s="55"/>
      <c r="I2" s="49"/>
    </row>
    <row r="3" spans="1:9" x14ac:dyDescent="0.25">
      <c r="A3" s="55"/>
      <c r="B3" s="55"/>
      <c r="C3" s="55"/>
      <c r="D3" s="55"/>
      <c r="E3" s="55"/>
      <c r="F3" s="55"/>
      <c r="G3" s="55"/>
      <c r="H3" s="55"/>
      <c r="I3" s="49"/>
    </row>
    <row r="4" spans="1:9" x14ac:dyDescent="0.25">
      <c r="A4" s="55"/>
      <c r="B4" s="55"/>
      <c r="C4" s="55"/>
      <c r="D4" s="55"/>
      <c r="E4" s="55"/>
      <c r="F4" s="55"/>
      <c r="G4" s="55"/>
      <c r="H4" s="55"/>
      <c r="I4" s="49"/>
    </row>
    <row r="5" spans="1:9" x14ac:dyDescent="0.25">
      <c r="A5" s="56"/>
      <c r="B5" s="56"/>
      <c r="C5" s="56"/>
      <c r="D5" s="56"/>
      <c r="E5" s="56"/>
      <c r="F5" s="56"/>
      <c r="G5" s="56"/>
      <c r="H5" s="56"/>
      <c r="I5" s="49"/>
    </row>
    <row r="7" spans="1:9" x14ac:dyDescent="0.25">
      <c r="A7" s="1" t="s">
        <v>1</v>
      </c>
      <c r="C7" s="15"/>
      <c r="D7" s="58" t="s">
        <v>93</v>
      </c>
      <c r="E7" s="59"/>
      <c r="F7" s="59"/>
      <c r="G7" s="59"/>
    </row>
    <row r="8" spans="1:9" s="4" customFormat="1" ht="7.5" customHeight="1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 t="s">
        <v>2</v>
      </c>
      <c r="B9" s="60">
        <v>3528055532</v>
      </c>
      <c r="C9" s="61"/>
      <c r="D9" s="61"/>
    </row>
    <row r="10" spans="1:9" s="4" customFormat="1" ht="7.5" customHeight="1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 t="s">
        <v>3</v>
      </c>
      <c r="B11" s="58">
        <v>353950001</v>
      </c>
      <c r="C11" s="59"/>
      <c r="D11" s="59"/>
    </row>
    <row r="13" spans="1:9" x14ac:dyDescent="0.25">
      <c r="A13" s="1" t="s">
        <v>4</v>
      </c>
      <c r="E13" s="16">
        <v>2015</v>
      </c>
      <c r="F13" s="2" t="s">
        <v>5</v>
      </c>
      <c r="G13" s="16">
        <v>2019</v>
      </c>
      <c r="H13" s="1" t="s">
        <v>6</v>
      </c>
    </row>
    <row r="15" spans="1:9" s="3" customFormat="1" x14ac:dyDescent="0.25">
      <c r="A15" s="57" t="s">
        <v>7</v>
      </c>
      <c r="B15" s="57" t="s">
        <v>8</v>
      </c>
      <c r="C15" s="62"/>
      <c r="D15" s="62"/>
      <c r="E15" s="57" t="s">
        <v>9</v>
      </c>
      <c r="F15" s="62"/>
      <c r="G15" s="57">
        <v>2017</v>
      </c>
      <c r="H15" s="62"/>
      <c r="I15" s="57" t="s">
        <v>10</v>
      </c>
    </row>
    <row r="16" spans="1:9" s="3" customFormat="1" x14ac:dyDescent="0.25">
      <c r="A16" s="44"/>
      <c r="B16" s="44"/>
      <c r="C16" s="44"/>
      <c r="D16" s="44"/>
      <c r="E16" s="44"/>
      <c r="F16" s="44"/>
      <c r="G16" s="17" t="s">
        <v>11</v>
      </c>
      <c r="H16" s="17" t="s">
        <v>12</v>
      </c>
      <c r="I16" s="44"/>
    </row>
    <row r="17" spans="1:9" x14ac:dyDescent="0.25">
      <c r="A17" s="18" t="s">
        <v>13</v>
      </c>
      <c r="B17" s="52" t="s">
        <v>16</v>
      </c>
      <c r="C17" s="53"/>
      <c r="D17" s="53"/>
      <c r="E17" s="43" t="s">
        <v>136</v>
      </c>
      <c r="F17" s="44"/>
      <c r="G17" s="20" t="s">
        <v>136</v>
      </c>
      <c r="H17" s="20" t="s">
        <v>136</v>
      </c>
      <c r="I17" s="20" t="s">
        <v>136</v>
      </c>
    </row>
    <row r="18" spans="1:9" ht="32.25" customHeight="1" x14ac:dyDescent="0.25">
      <c r="A18" s="18">
        <v>1</v>
      </c>
      <c r="B18" s="52" t="s">
        <v>17</v>
      </c>
      <c r="C18" s="53"/>
      <c r="D18" s="53"/>
      <c r="E18" s="43" t="s">
        <v>133</v>
      </c>
      <c r="F18" s="44"/>
      <c r="G18" s="30">
        <f>G19+G36+G51</f>
        <v>521848.91000000003</v>
      </c>
      <c r="H18" s="30">
        <f>H19+H36+H51</f>
        <v>592262</v>
      </c>
      <c r="I18" s="19"/>
    </row>
    <row r="19" spans="1:9" ht="30.75" customHeight="1" x14ac:dyDescent="0.25">
      <c r="A19" s="18" t="s">
        <v>14</v>
      </c>
      <c r="B19" s="52" t="s">
        <v>18</v>
      </c>
      <c r="C19" s="53"/>
      <c r="D19" s="53"/>
      <c r="E19" s="43" t="s">
        <v>133</v>
      </c>
      <c r="F19" s="44"/>
      <c r="G19" s="30">
        <f>G20+G25+G27</f>
        <v>157232.5</v>
      </c>
      <c r="H19" s="30">
        <f>H20+H25+H27+H34+H35</f>
        <v>198231</v>
      </c>
      <c r="I19" s="19"/>
    </row>
    <row r="20" spans="1:9" ht="31.5" customHeight="1" x14ac:dyDescent="0.25">
      <c r="A20" s="18" t="s">
        <v>15</v>
      </c>
      <c r="B20" s="52" t="s">
        <v>19</v>
      </c>
      <c r="C20" s="53"/>
      <c r="D20" s="53"/>
      <c r="E20" s="43" t="s">
        <v>133</v>
      </c>
      <c r="F20" s="44"/>
      <c r="G20" s="30">
        <f>G21+G22+G23</f>
        <v>14575.68</v>
      </c>
      <c r="H20" s="30">
        <f>H21+H22+H23</f>
        <v>17202</v>
      </c>
      <c r="I20" s="19"/>
    </row>
    <row r="21" spans="1:9" ht="48.75" customHeight="1" x14ac:dyDescent="0.25">
      <c r="A21" s="18" t="s">
        <v>94</v>
      </c>
      <c r="B21" s="52" t="s">
        <v>20</v>
      </c>
      <c r="C21" s="53"/>
      <c r="D21" s="53"/>
      <c r="E21" s="43" t="s">
        <v>133</v>
      </c>
      <c r="F21" s="44"/>
      <c r="G21" s="33">
        <v>14575.68</v>
      </c>
      <c r="H21" s="21">
        <v>17202</v>
      </c>
      <c r="I21" s="19"/>
    </row>
    <row r="22" spans="1:9" x14ac:dyDescent="0.25">
      <c r="A22" s="18" t="s">
        <v>95</v>
      </c>
      <c r="B22" s="52" t="s">
        <v>21</v>
      </c>
      <c r="C22" s="53"/>
      <c r="D22" s="53"/>
      <c r="E22" s="43" t="s">
        <v>133</v>
      </c>
      <c r="F22" s="44"/>
      <c r="G22" s="29"/>
      <c r="H22" s="21"/>
      <c r="I22" s="19"/>
    </row>
    <row r="23" spans="1:9" ht="97.5" customHeight="1" x14ac:dyDescent="0.25">
      <c r="A23" s="18" t="s">
        <v>96</v>
      </c>
      <c r="B23" s="52" t="s">
        <v>22</v>
      </c>
      <c r="C23" s="53"/>
      <c r="D23" s="53"/>
      <c r="E23" s="43" t="s">
        <v>133</v>
      </c>
      <c r="F23" s="44"/>
      <c r="G23" s="29"/>
      <c r="H23" s="21"/>
      <c r="I23" s="19"/>
    </row>
    <row r="24" spans="1:9" x14ac:dyDescent="0.25">
      <c r="A24" s="18" t="s">
        <v>97</v>
      </c>
      <c r="B24" s="52" t="s">
        <v>23</v>
      </c>
      <c r="C24" s="53"/>
      <c r="D24" s="53"/>
      <c r="E24" s="43" t="s">
        <v>133</v>
      </c>
      <c r="F24" s="44"/>
      <c r="G24" s="29"/>
      <c r="H24" s="21"/>
      <c r="I24" s="19"/>
    </row>
    <row r="25" spans="1:9" x14ac:dyDescent="0.25">
      <c r="A25" s="18" t="s">
        <v>98</v>
      </c>
      <c r="B25" s="52" t="s">
        <v>24</v>
      </c>
      <c r="C25" s="53"/>
      <c r="D25" s="53"/>
      <c r="E25" s="43" t="s">
        <v>133</v>
      </c>
      <c r="F25" s="44"/>
      <c r="G25" s="33">
        <v>106996.36</v>
      </c>
      <c r="H25" s="21">
        <v>99898</v>
      </c>
      <c r="I25" s="19"/>
    </row>
    <row r="26" spans="1:9" x14ac:dyDescent="0.25">
      <c r="A26" s="18" t="s">
        <v>99</v>
      </c>
      <c r="B26" s="52" t="s">
        <v>23</v>
      </c>
      <c r="C26" s="53"/>
      <c r="D26" s="53"/>
      <c r="E26" s="43" t="s">
        <v>133</v>
      </c>
      <c r="F26" s="44"/>
      <c r="G26" s="29"/>
      <c r="H26" s="21"/>
      <c r="I26" s="19"/>
    </row>
    <row r="27" spans="1:9" ht="28.5" customHeight="1" x14ac:dyDescent="0.25">
      <c r="A27" s="18" t="s">
        <v>100</v>
      </c>
      <c r="B27" s="52" t="s">
        <v>25</v>
      </c>
      <c r="C27" s="53"/>
      <c r="D27" s="53"/>
      <c r="E27" s="43" t="s">
        <v>133</v>
      </c>
      <c r="F27" s="44"/>
      <c r="G27" s="30">
        <f>G28+G29</f>
        <v>35660.46</v>
      </c>
      <c r="H27" s="30">
        <f>H28+H29</f>
        <v>37969</v>
      </c>
      <c r="I27" s="19"/>
    </row>
    <row r="28" spans="1:9" ht="51" customHeight="1" x14ac:dyDescent="0.25">
      <c r="A28" s="18" t="s">
        <v>101</v>
      </c>
      <c r="B28" s="52" t="s">
        <v>26</v>
      </c>
      <c r="C28" s="53"/>
      <c r="D28" s="53"/>
      <c r="E28" s="43" t="s">
        <v>133</v>
      </c>
      <c r="F28" s="44"/>
      <c r="G28" s="33">
        <v>4279.84</v>
      </c>
      <c r="H28" s="21"/>
      <c r="I28" s="19"/>
    </row>
    <row r="29" spans="1:9" ht="38.25" customHeight="1" x14ac:dyDescent="0.25">
      <c r="A29" s="18" t="s">
        <v>102</v>
      </c>
      <c r="B29" s="52" t="s">
        <v>27</v>
      </c>
      <c r="C29" s="53"/>
      <c r="D29" s="53"/>
      <c r="E29" s="43" t="s">
        <v>133</v>
      </c>
      <c r="F29" s="44"/>
      <c r="G29" s="30">
        <f>G30+G31+G32+G33</f>
        <v>31380.62</v>
      </c>
      <c r="H29" s="30">
        <f>H30+H31+H32+H33</f>
        <v>37969</v>
      </c>
      <c r="I29" s="19"/>
    </row>
    <row r="30" spans="1:9" x14ac:dyDescent="0.25">
      <c r="A30" s="18"/>
      <c r="B30" s="50" t="s">
        <v>142</v>
      </c>
      <c r="C30" s="51"/>
      <c r="D30" s="51"/>
      <c r="E30" s="43" t="s">
        <v>133</v>
      </c>
      <c r="F30" s="44"/>
      <c r="G30" s="33">
        <v>13543.34</v>
      </c>
      <c r="H30" s="21">
        <v>14038</v>
      </c>
      <c r="I30" s="19"/>
    </row>
    <row r="31" spans="1:9" ht="33.75" customHeight="1" x14ac:dyDescent="0.25">
      <c r="A31" s="18"/>
      <c r="B31" s="50" t="s">
        <v>144</v>
      </c>
      <c r="C31" s="51"/>
      <c r="D31" s="51"/>
      <c r="E31" s="43" t="s">
        <v>133</v>
      </c>
      <c r="F31" s="44"/>
      <c r="G31" s="33">
        <v>3848.41</v>
      </c>
      <c r="H31" s="21">
        <v>5460</v>
      </c>
      <c r="I31" s="19"/>
    </row>
    <row r="32" spans="1:9" ht="45" customHeight="1" x14ac:dyDescent="0.25">
      <c r="A32" s="18"/>
      <c r="B32" s="50" t="s">
        <v>145</v>
      </c>
      <c r="C32" s="51"/>
      <c r="D32" s="51"/>
      <c r="E32" s="43" t="s">
        <v>133</v>
      </c>
      <c r="F32" s="44"/>
      <c r="G32" s="33">
        <v>13650.96</v>
      </c>
      <c r="H32" s="21">
        <v>18168</v>
      </c>
      <c r="I32" s="19"/>
    </row>
    <row r="33" spans="1:9" x14ac:dyDescent="0.25">
      <c r="A33" s="18"/>
      <c r="B33" s="50" t="s">
        <v>141</v>
      </c>
      <c r="C33" s="51"/>
      <c r="D33" s="51"/>
      <c r="E33" s="43" t="s">
        <v>133</v>
      </c>
      <c r="F33" s="44"/>
      <c r="G33" s="33">
        <v>337.91</v>
      </c>
      <c r="H33" s="42">
        <v>303</v>
      </c>
      <c r="I33" s="19"/>
    </row>
    <row r="34" spans="1:9" ht="55.5" customHeight="1" x14ac:dyDescent="0.25">
      <c r="A34" s="18" t="s">
        <v>103</v>
      </c>
      <c r="B34" s="52" t="s">
        <v>28</v>
      </c>
      <c r="C34" s="53"/>
      <c r="D34" s="53"/>
      <c r="E34" s="43" t="s">
        <v>133</v>
      </c>
      <c r="F34" s="44"/>
      <c r="G34" s="29"/>
      <c r="H34" s="21">
        <v>26646</v>
      </c>
      <c r="I34" s="19"/>
    </row>
    <row r="35" spans="1:9" ht="33" customHeight="1" x14ac:dyDescent="0.25">
      <c r="A35" s="18" t="s">
        <v>104</v>
      </c>
      <c r="B35" s="52" t="s">
        <v>29</v>
      </c>
      <c r="C35" s="53"/>
      <c r="D35" s="53"/>
      <c r="E35" s="43" t="s">
        <v>133</v>
      </c>
      <c r="F35" s="44"/>
      <c r="G35" s="29"/>
      <c r="H35" s="21">
        <v>16516</v>
      </c>
      <c r="I35" s="19"/>
    </row>
    <row r="36" spans="1:9" ht="35.25" customHeight="1" x14ac:dyDescent="0.25">
      <c r="A36" s="18" t="s">
        <v>105</v>
      </c>
      <c r="B36" s="52" t="s">
        <v>30</v>
      </c>
      <c r="C36" s="53"/>
      <c r="D36" s="53"/>
      <c r="E36" s="43" t="s">
        <v>133</v>
      </c>
      <c r="F36" s="44"/>
      <c r="G36" s="30">
        <f>G37+G38+G39+G40+G41+G42+G43+G44+G45+G46+G48+G49</f>
        <v>368333.79000000004</v>
      </c>
      <c r="H36" s="30">
        <f>H37+H38+H39+H40+H41+H42+H43+H44+H45+H46+H48+H49</f>
        <v>394031</v>
      </c>
      <c r="I36" s="19"/>
    </row>
    <row r="37" spans="1:9" ht="30.75" customHeight="1" x14ac:dyDescent="0.25">
      <c r="A37" s="18" t="s">
        <v>106</v>
      </c>
      <c r="B37" s="52" t="s">
        <v>31</v>
      </c>
      <c r="C37" s="53"/>
      <c r="D37" s="53"/>
      <c r="E37" s="43" t="s">
        <v>133</v>
      </c>
      <c r="F37" s="44"/>
      <c r="G37" s="33">
        <v>100767.19</v>
      </c>
      <c r="H37" s="21">
        <v>102532</v>
      </c>
      <c r="I37" s="19"/>
    </row>
    <row r="38" spans="1:9" ht="79.5" customHeight="1" x14ac:dyDescent="0.25">
      <c r="A38" s="18" t="s">
        <v>107</v>
      </c>
      <c r="B38" s="52" t="s">
        <v>32</v>
      </c>
      <c r="C38" s="53"/>
      <c r="D38" s="53"/>
      <c r="E38" s="43" t="s">
        <v>133</v>
      </c>
      <c r="F38" s="44"/>
      <c r="G38" s="29"/>
      <c r="H38" s="21"/>
      <c r="I38" s="19"/>
    </row>
    <row r="39" spans="1:9" x14ac:dyDescent="0.25">
      <c r="A39" s="18" t="s">
        <v>108</v>
      </c>
      <c r="B39" s="52" t="s">
        <v>33</v>
      </c>
      <c r="C39" s="53"/>
      <c r="D39" s="53"/>
      <c r="E39" s="43" t="s">
        <v>133</v>
      </c>
      <c r="F39" s="44"/>
      <c r="G39" s="33">
        <v>1486.53</v>
      </c>
      <c r="H39" s="21">
        <v>1456</v>
      </c>
      <c r="I39" s="19"/>
    </row>
    <row r="40" spans="1:9" ht="30" customHeight="1" x14ac:dyDescent="0.25">
      <c r="A40" s="18" t="s">
        <v>109</v>
      </c>
      <c r="B40" s="52" t="s">
        <v>34</v>
      </c>
      <c r="C40" s="53"/>
      <c r="D40" s="53"/>
      <c r="E40" s="43" t="s">
        <v>133</v>
      </c>
      <c r="F40" s="44"/>
      <c r="G40" s="33">
        <v>31403.43</v>
      </c>
      <c r="H40" s="21">
        <v>30090</v>
      </c>
      <c r="I40" s="19"/>
    </row>
    <row r="41" spans="1:9" ht="79.5" customHeight="1" x14ac:dyDescent="0.25">
      <c r="A41" s="18" t="s">
        <v>110</v>
      </c>
      <c r="B41" s="52" t="s">
        <v>35</v>
      </c>
      <c r="C41" s="53"/>
      <c r="D41" s="53"/>
      <c r="E41" s="43" t="s">
        <v>133</v>
      </c>
      <c r="F41" s="44"/>
      <c r="G41" s="29"/>
      <c r="H41" s="21"/>
      <c r="I41" s="19"/>
    </row>
    <row r="42" spans="1:9" x14ac:dyDescent="0.25">
      <c r="A42" s="18" t="s">
        <v>111</v>
      </c>
      <c r="B42" s="52" t="s">
        <v>36</v>
      </c>
      <c r="C42" s="53"/>
      <c r="D42" s="53"/>
      <c r="E42" s="43" t="s">
        <v>133</v>
      </c>
      <c r="F42" s="44"/>
      <c r="G42" s="33">
        <v>168991.32</v>
      </c>
      <c r="H42" s="21">
        <v>170385</v>
      </c>
      <c r="I42" s="19"/>
    </row>
    <row r="43" spans="1:9" ht="33" customHeight="1" x14ac:dyDescent="0.25">
      <c r="A43" s="18" t="s">
        <v>112</v>
      </c>
      <c r="B43" s="52" t="s">
        <v>54</v>
      </c>
      <c r="C43" s="53"/>
      <c r="D43" s="53"/>
      <c r="E43" s="43" t="s">
        <v>133</v>
      </c>
      <c r="F43" s="44"/>
      <c r="G43" s="29"/>
      <c r="H43" s="21"/>
      <c r="I43" s="19"/>
    </row>
    <row r="44" spans="1:9" x14ac:dyDescent="0.25">
      <c r="A44" s="18" t="s">
        <v>113</v>
      </c>
      <c r="B44" s="52" t="s">
        <v>55</v>
      </c>
      <c r="C44" s="53"/>
      <c r="D44" s="53"/>
      <c r="E44" s="43" t="s">
        <v>133</v>
      </c>
      <c r="F44" s="44"/>
      <c r="G44" s="33">
        <v>10319.959999999999</v>
      </c>
      <c r="H44" s="21">
        <v>31101</v>
      </c>
      <c r="I44" s="19"/>
    </row>
    <row r="45" spans="1:9" x14ac:dyDescent="0.25">
      <c r="A45" s="18" t="s">
        <v>114</v>
      </c>
      <c r="B45" s="52" t="s">
        <v>37</v>
      </c>
      <c r="C45" s="53"/>
      <c r="D45" s="53"/>
      <c r="E45" s="43" t="s">
        <v>133</v>
      </c>
      <c r="F45" s="44"/>
      <c r="G45" s="33">
        <v>22235.77</v>
      </c>
      <c r="H45" s="21">
        <v>22406</v>
      </c>
      <c r="I45" s="19"/>
    </row>
    <row r="46" spans="1:9" ht="100.5" customHeight="1" x14ac:dyDescent="0.25">
      <c r="A46" s="18" t="s">
        <v>115</v>
      </c>
      <c r="B46" s="52" t="s">
        <v>38</v>
      </c>
      <c r="C46" s="53"/>
      <c r="D46" s="53"/>
      <c r="E46" s="43" t="s">
        <v>133</v>
      </c>
      <c r="F46" s="44"/>
      <c r="G46" s="33">
        <v>31407.82</v>
      </c>
      <c r="H46" s="21">
        <v>34368</v>
      </c>
      <c r="I46" s="19"/>
    </row>
    <row r="47" spans="1:9" ht="36.75" customHeight="1" x14ac:dyDescent="0.25">
      <c r="A47" s="18" t="s">
        <v>116</v>
      </c>
      <c r="B47" s="52" t="s">
        <v>39</v>
      </c>
      <c r="C47" s="53"/>
      <c r="D47" s="53"/>
      <c r="E47" s="43" t="s">
        <v>134</v>
      </c>
      <c r="F47" s="44"/>
      <c r="G47" s="36">
        <v>383</v>
      </c>
      <c r="H47" s="21">
        <v>1138</v>
      </c>
      <c r="I47" s="19"/>
    </row>
    <row r="48" spans="1:9" ht="197.25" customHeight="1" x14ac:dyDescent="0.25">
      <c r="A48" s="18" t="s">
        <v>117</v>
      </c>
      <c r="B48" s="52" t="s">
        <v>40</v>
      </c>
      <c r="C48" s="53"/>
      <c r="D48" s="53"/>
      <c r="E48" s="43" t="s">
        <v>133</v>
      </c>
      <c r="F48" s="44"/>
      <c r="G48" s="29"/>
      <c r="H48" s="21"/>
      <c r="I48" s="19"/>
    </row>
    <row r="49" spans="1:9" ht="33" customHeight="1" x14ac:dyDescent="0.25">
      <c r="A49" s="18" t="s">
        <v>118</v>
      </c>
      <c r="B49" s="52" t="s">
        <v>41</v>
      </c>
      <c r="C49" s="53"/>
      <c r="D49" s="53"/>
      <c r="E49" s="43" t="s">
        <v>133</v>
      </c>
      <c r="F49" s="44"/>
      <c r="G49" s="30">
        <f>G50</f>
        <v>1721.77</v>
      </c>
      <c r="H49" s="30">
        <f>H50</f>
        <v>1693</v>
      </c>
      <c r="I49" s="19"/>
    </row>
    <row r="50" spans="1:9" ht="38.25" customHeight="1" x14ac:dyDescent="0.25">
      <c r="A50" s="18"/>
      <c r="B50" s="50" t="s">
        <v>143</v>
      </c>
      <c r="C50" s="51"/>
      <c r="D50" s="51"/>
      <c r="E50" s="43" t="s">
        <v>133</v>
      </c>
      <c r="F50" s="44"/>
      <c r="G50" s="33">
        <v>1721.77</v>
      </c>
      <c r="H50" s="21">
        <v>1693</v>
      </c>
      <c r="I50" s="19"/>
    </row>
    <row r="51" spans="1:9" ht="79.5" customHeight="1" x14ac:dyDescent="0.25">
      <c r="A51" s="18" t="s">
        <v>119</v>
      </c>
      <c r="B51" s="52" t="s">
        <v>42</v>
      </c>
      <c r="C51" s="53"/>
      <c r="D51" s="53"/>
      <c r="E51" s="43" t="s">
        <v>133</v>
      </c>
      <c r="F51" s="44"/>
      <c r="G51" s="33">
        <f>-47493.97+19768.95+1149.39+22858.25</f>
        <v>-3717.380000000001</v>
      </c>
      <c r="H51" s="21">
        <v>0</v>
      </c>
      <c r="I51" s="19"/>
    </row>
    <row r="52" spans="1:9" ht="63" customHeight="1" x14ac:dyDescent="0.25">
      <c r="A52" s="18" t="s">
        <v>120</v>
      </c>
      <c r="B52" s="52" t="s">
        <v>43</v>
      </c>
      <c r="C52" s="53"/>
      <c r="D52" s="53"/>
      <c r="E52" s="43" t="s">
        <v>133</v>
      </c>
      <c r="F52" s="44"/>
      <c r="G52" s="30">
        <f>G30</f>
        <v>13543.34</v>
      </c>
      <c r="H52" s="30">
        <f>H30</f>
        <v>14038</v>
      </c>
      <c r="I52" s="19"/>
    </row>
    <row r="53" spans="1:9" ht="65.25" customHeight="1" x14ac:dyDescent="0.25">
      <c r="A53" s="18" t="s">
        <v>121</v>
      </c>
      <c r="B53" s="52" t="s">
        <v>44</v>
      </c>
      <c r="C53" s="53"/>
      <c r="D53" s="53"/>
      <c r="E53" s="43" t="s">
        <v>133</v>
      </c>
      <c r="F53" s="44"/>
      <c r="G53" s="33">
        <v>122163.94</v>
      </c>
      <c r="H53" s="21">
        <v>73636</v>
      </c>
      <c r="I53" s="19"/>
    </row>
    <row r="54" spans="1:9" ht="33" customHeight="1" x14ac:dyDescent="0.25">
      <c r="A54" s="18" t="s">
        <v>14</v>
      </c>
      <c r="B54" s="52" t="s">
        <v>45</v>
      </c>
      <c r="C54" s="53"/>
      <c r="D54" s="53"/>
      <c r="E54" s="43" t="s">
        <v>135</v>
      </c>
      <c r="F54" s="44"/>
      <c r="G54" s="38">
        <v>46.841999999999999</v>
      </c>
      <c r="H54" s="42">
        <v>26.7059</v>
      </c>
      <c r="I54" s="19"/>
    </row>
    <row r="55" spans="1:9" ht="95.25" customHeight="1" x14ac:dyDescent="0.25">
      <c r="A55" s="18" t="s">
        <v>105</v>
      </c>
      <c r="B55" s="52" t="s">
        <v>46</v>
      </c>
      <c r="C55" s="53"/>
      <c r="D55" s="53"/>
      <c r="E55" s="43" t="s">
        <v>133</v>
      </c>
      <c r="F55" s="44"/>
      <c r="G55" s="32">
        <f>G53/G54/1000</f>
        <v>2.6080000853934502</v>
      </c>
      <c r="H55" s="32">
        <f>H53/H54/1000</f>
        <v>2.7572933321850228</v>
      </c>
      <c r="I55" s="19"/>
    </row>
    <row r="56" spans="1:9" ht="141" customHeight="1" x14ac:dyDescent="0.25">
      <c r="A56" s="18" t="s">
        <v>122</v>
      </c>
      <c r="B56" s="52" t="s">
        <v>47</v>
      </c>
      <c r="C56" s="53"/>
      <c r="D56" s="53"/>
      <c r="E56" s="43" t="s">
        <v>136</v>
      </c>
      <c r="F56" s="44"/>
      <c r="G56" s="30" t="s">
        <v>136</v>
      </c>
      <c r="H56" s="21" t="s">
        <v>136</v>
      </c>
      <c r="I56" s="20" t="s">
        <v>136</v>
      </c>
    </row>
    <row r="57" spans="1:9" ht="30.75" customHeight="1" x14ac:dyDescent="0.25">
      <c r="A57" s="18" t="s">
        <v>123</v>
      </c>
      <c r="B57" s="52" t="s">
        <v>56</v>
      </c>
      <c r="C57" s="53"/>
      <c r="D57" s="53"/>
      <c r="E57" s="43" t="s">
        <v>137</v>
      </c>
      <c r="F57" s="44"/>
      <c r="G57" s="36">
        <v>13521</v>
      </c>
      <c r="H57" s="42">
        <v>13932</v>
      </c>
      <c r="I57" s="19"/>
    </row>
    <row r="58" spans="1:9" ht="35.25" customHeight="1" x14ac:dyDescent="0.25">
      <c r="A58" s="18" t="s">
        <v>124</v>
      </c>
      <c r="B58" s="52" t="s">
        <v>48</v>
      </c>
      <c r="C58" s="53"/>
      <c r="D58" s="53"/>
      <c r="E58" s="43" t="s">
        <v>138</v>
      </c>
      <c r="F58" s="44"/>
      <c r="G58" s="33">
        <f>503.331+1.26*2</f>
        <v>505.851</v>
      </c>
      <c r="H58" s="42">
        <v>570.94799999999998</v>
      </c>
      <c r="I58" s="19"/>
    </row>
    <row r="59" spans="1:9" ht="46.5" customHeight="1" x14ac:dyDescent="0.25">
      <c r="A59" s="18" t="s">
        <v>125</v>
      </c>
      <c r="B59" s="52" t="s">
        <v>49</v>
      </c>
      <c r="C59" s="53"/>
      <c r="D59" s="53"/>
      <c r="E59" s="43" t="s">
        <v>138</v>
      </c>
      <c r="F59" s="44"/>
      <c r="G59" s="29"/>
      <c r="H59" s="21"/>
      <c r="I59" s="19"/>
    </row>
    <row r="60" spans="1:9" ht="36" customHeight="1" x14ac:dyDescent="0.25">
      <c r="A60" s="18" t="s">
        <v>126</v>
      </c>
      <c r="B60" s="52" t="s">
        <v>50</v>
      </c>
      <c r="C60" s="53"/>
      <c r="D60" s="53"/>
      <c r="E60" s="43" t="s">
        <v>139</v>
      </c>
      <c r="F60" s="44"/>
      <c r="G60" s="30">
        <f>G61+G62</f>
        <v>4709.0470000000005</v>
      </c>
      <c r="H60" s="30">
        <f>H61+H62+10.12</f>
        <v>4981.87</v>
      </c>
      <c r="I60" s="19"/>
    </row>
    <row r="61" spans="1:9" ht="63.75" customHeight="1" x14ac:dyDescent="0.25">
      <c r="A61" s="18" t="s">
        <v>146</v>
      </c>
      <c r="B61" s="50" t="s">
        <v>149</v>
      </c>
      <c r="C61" s="51"/>
      <c r="D61" s="51"/>
      <c r="E61" s="43" t="s">
        <v>139</v>
      </c>
      <c r="F61" s="44"/>
      <c r="G61" s="30">
        <v>2674.752</v>
      </c>
      <c r="H61" s="21">
        <v>2875.64</v>
      </c>
      <c r="I61" s="19"/>
    </row>
    <row r="62" spans="1:9" ht="52.5" customHeight="1" x14ac:dyDescent="0.25">
      <c r="A62" s="18" t="s">
        <v>147</v>
      </c>
      <c r="B62" s="50" t="s">
        <v>148</v>
      </c>
      <c r="C62" s="51"/>
      <c r="D62" s="51"/>
      <c r="E62" s="43" t="s">
        <v>139</v>
      </c>
      <c r="F62" s="44"/>
      <c r="G62" s="30">
        <v>2034.2950000000001</v>
      </c>
      <c r="H62" s="21">
        <v>2096.11</v>
      </c>
      <c r="I62" s="19"/>
    </row>
    <row r="63" spans="1:9" ht="36.75" customHeight="1" x14ac:dyDescent="0.25">
      <c r="A63" s="18" t="s">
        <v>127</v>
      </c>
      <c r="B63" s="52" t="s">
        <v>51</v>
      </c>
      <c r="C63" s="53"/>
      <c r="D63" s="53"/>
      <c r="E63" s="43" t="s">
        <v>139</v>
      </c>
      <c r="F63" s="44"/>
      <c r="G63" s="30">
        <f>G64+G65</f>
        <v>7881.5</v>
      </c>
      <c r="H63" s="30">
        <f>H64+H65</f>
        <v>1806</v>
      </c>
      <c r="I63" s="19"/>
    </row>
    <row r="64" spans="1:9" ht="66.75" customHeight="1" x14ac:dyDescent="0.25">
      <c r="A64" s="18" t="s">
        <v>151</v>
      </c>
      <c r="B64" s="50" t="s">
        <v>150</v>
      </c>
      <c r="C64" s="51"/>
      <c r="D64" s="51"/>
      <c r="E64" s="43" t="s">
        <v>139</v>
      </c>
      <c r="F64" s="44"/>
      <c r="G64" s="30">
        <v>128.4</v>
      </c>
      <c r="H64" s="21">
        <v>210</v>
      </c>
      <c r="I64" s="19"/>
    </row>
    <row r="65" spans="1:9" ht="55.5" customHeight="1" x14ac:dyDescent="0.25">
      <c r="A65" s="18" t="s">
        <v>152</v>
      </c>
      <c r="B65" s="50" t="s">
        <v>153</v>
      </c>
      <c r="C65" s="51"/>
      <c r="D65" s="51"/>
      <c r="E65" s="43" t="s">
        <v>139</v>
      </c>
      <c r="F65" s="44"/>
      <c r="G65" s="30">
        <v>7753.1</v>
      </c>
      <c r="H65" s="21">
        <v>1596</v>
      </c>
      <c r="I65" s="19"/>
    </row>
    <row r="66" spans="1:9" ht="34.5" customHeight="1" x14ac:dyDescent="0.25">
      <c r="A66" s="18" t="s">
        <v>128</v>
      </c>
      <c r="B66" s="52" t="s">
        <v>52</v>
      </c>
      <c r="C66" s="53"/>
      <c r="D66" s="53"/>
      <c r="E66" s="43" t="s">
        <v>71</v>
      </c>
      <c r="F66" s="44"/>
      <c r="G66" s="30">
        <f>G67+G68+G69</f>
        <v>1603.4099999999999</v>
      </c>
      <c r="H66" s="30">
        <f>H67+H68+H69</f>
        <v>1692.7800000000002</v>
      </c>
      <c r="I66" s="19"/>
    </row>
    <row r="67" spans="1:9" ht="48" customHeight="1" x14ac:dyDescent="0.25">
      <c r="A67" s="18" t="s">
        <v>155</v>
      </c>
      <c r="B67" s="50" t="s">
        <v>154</v>
      </c>
      <c r="C67" s="51"/>
      <c r="D67" s="51"/>
      <c r="E67" s="43" t="s">
        <v>71</v>
      </c>
      <c r="F67" s="44"/>
      <c r="G67" s="29"/>
      <c r="H67" s="21">
        <v>0.44</v>
      </c>
      <c r="I67" s="19"/>
    </row>
    <row r="68" spans="1:9" ht="31.5" customHeight="1" x14ac:dyDescent="0.25">
      <c r="A68" s="18" t="s">
        <v>156</v>
      </c>
      <c r="B68" s="50" t="s">
        <v>158</v>
      </c>
      <c r="C68" s="51"/>
      <c r="D68" s="51"/>
      <c r="E68" s="43" t="s">
        <v>71</v>
      </c>
      <c r="F68" s="44"/>
      <c r="G68" s="30">
        <v>782.89099999999996</v>
      </c>
      <c r="H68" s="21">
        <v>840.25</v>
      </c>
      <c r="I68" s="19"/>
    </row>
    <row r="69" spans="1:9" ht="33" customHeight="1" x14ac:dyDescent="0.25">
      <c r="A69" s="18" t="s">
        <v>157</v>
      </c>
      <c r="B69" s="50" t="s">
        <v>159</v>
      </c>
      <c r="C69" s="51"/>
      <c r="D69" s="51"/>
      <c r="E69" s="43" t="s">
        <v>71</v>
      </c>
      <c r="F69" s="44"/>
      <c r="G69" s="30">
        <v>820.51900000000001</v>
      </c>
      <c r="H69" s="21">
        <v>852.09</v>
      </c>
      <c r="I69" s="19"/>
    </row>
    <row r="70" spans="1:9" ht="33.75" customHeight="1" x14ac:dyDescent="0.25">
      <c r="A70" s="18" t="s">
        <v>129</v>
      </c>
      <c r="B70" s="52" t="s">
        <v>53</v>
      </c>
      <c r="C70" s="53"/>
      <c r="D70" s="53"/>
      <c r="E70" s="43" t="s">
        <v>140</v>
      </c>
      <c r="F70" s="44"/>
      <c r="G70" s="31">
        <v>88</v>
      </c>
      <c r="H70" s="31">
        <v>88</v>
      </c>
      <c r="I70" s="19"/>
    </row>
    <row r="71" spans="1:9" ht="61.5" customHeight="1" x14ac:dyDescent="0.25">
      <c r="A71" s="18" t="s">
        <v>130</v>
      </c>
      <c r="B71" s="52" t="s">
        <v>57</v>
      </c>
      <c r="C71" s="53"/>
      <c r="D71" s="53"/>
      <c r="E71" s="43" t="s">
        <v>133</v>
      </c>
      <c r="F71" s="44"/>
      <c r="G71" s="33">
        <v>82169</v>
      </c>
      <c r="H71" s="21">
        <v>96081</v>
      </c>
      <c r="I71" s="19"/>
    </row>
    <row r="72" spans="1:9" ht="39" customHeight="1" x14ac:dyDescent="0.25">
      <c r="A72" s="18" t="s">
        <v>131</v>
      </c>
      <c r="B72" s="52" t="s">
        <v>163</v>
      </c>
      <c r="C72" s="53"/>
      <c r="D72" s="53"/>
      <c r="E72" s="43" t="s">
        <v>133</v>
      </c>
      <c r="F72" s="44"/>
      <c r="G72" s="33">
        <v>9722</v>
      </c>
      <c r="H72" s="21">
        <v>14456</v>
      </c>
      <c r="I72" s="19"/>
    </row>
    <row r="73" spans="1:9" ht="69.75" customHeight="1" x14ac:dyDescent="0.25">
      <c r="A73" s="18" t="s">
        <v>132</v>
      </c>
      <c r="B73" s="52" t="s">
        <v>160</v>
      </c>
      <c r="C73" s="53"/>
      <c r="D73" s="53"/>
      <c r="E73" s="43" t="s">
        <v>140</v>
      </c>
      <c r="F73" s="44"/>
      <c r="G73" s="33">
        <v>7.13</v>
      </c>
      <c r="H73" s="21">
        <v>7.13</v>
      </c>
      <c r="I73" s="19"/>
    </row>
    <row r="75" spans="1:9" x14ac:dyDescent="0.25">
      <c r="A75" s="1" t="s">
        <v>58</v>
      </c>
    </row>
    <row r="76" spans="1:9" ht="95.25" customHeight="1" x14ac:dyDescent="0.25">
      <c r="A76" s="48" t="s">
        <v>59</v>
      </c>
      <c r="B76" s="49"/>
      <c r="C76" s="49"/>
      <c r="D76" s="49"/>
      <c r="E76" s="49"/>
      <c r="F76" s="49"/>
      <c r="G76" s="49"/>
      <c r="H76" s="49"/>
      <c r="I76" s="49"/>
    </row>
    <row r="77" spans="1:9" ht="51.75" customHeight="1" x14ac:dyDescent="0.25">
      <c r="A77" s="48" t="s">
        <v>60</v>
      </c>
      <c r="B77" s="49"/>
      <c r="C77" s="49"/>
      <c r="D77" s="49"/>
      <c r="E77" s="49"/>
      <c r="F77" s="49"/>
      <c r="G77" s="49"/>
      <c r="H77" s="49"/>
      <c r="I77" s="49"/>
    </row>
    <row r="78" spans="1:9" ht="50.25" customHeight="1" x14ac:dyDescent="0.25">
      <c r="A78" s="48" t="s">
        <v>61</v>
      </c>
      <c r="B78" s="49"/>
      <c r="C78" s="49"/>
      <c r="D78" s="49"/>
      <c r="E78" s="49"/>
      <c r="F78" s="49"/>
      <c r="G78" s="49"/>
      <c r="H78" s="49"/>
      <c r="I78" s="49"/>
    </row>
    <row r="79" spans="1:9" ht="47.25" customHeight="1" x14ac:dyDescent="0.25">
      <c r="A79" s="48" t="s">
        <v>62</v>
      </c>
      <c r="B79" s="49"/>
      <c r="C79" s="49"/>
      <c r="D79" s="49"/>
      <c r="E79" s="49"/>
      <c r="F79" s="49"/>
      <c r="G79" s="49"/>
      <c r="H79" s="49"/>
      <c r="I79" s="49"/>
    </row>
    <row r="80" spans="1:9" ht="47.25" customHeight="1" x14ac:dyDescent="0.25">
      <c r="A80" s="48" t="s">
        <v>161</v>
      </c>
      <c r="B80" s="49"/>
      <c r="C80" s="49"/>
      <c r="D80" s="49"/>
      <c r="E80" s="49"/>
      <c r="F80" s="49"/>
      <c r="G80" s="49"/>
      <c r="H80" s="49"/>
      <c r="I80" s="49"/>
    </row>
    <row r="82" spans="4:9" x14ac:dyDescent="0.25">
      <c r="D82" s="46" t="s">
        <v>66</v>
      </c>
      <c r="E82" s="47"/>
      <c r="F82" s="47"/>
      <c r="G82" s="47"/>
      <c r="H82" s="45" t="s">
        <v>92</v>
      </c>
      <c r="I82" s="45"/>
    </row>
    <row r="83" spans="4:9" x14ac:dyDescent="0.25">
      <c r="E83" s="46" t="s">
        <v>65</v>
      </c>
      <c r="F83" s="46"/>
      <c r="G83" s="47"/>
      <c r="H83" s="45" t="s">
        <v>162</v>
      </c>
      <c r="I83" s="45"/>
    </row>
    <row r="84" spans="4:9" x14ac:dyDescent="0.25">
      <c r="E84" s="6"/>
      <c r="G84" s="5" t="s">
        <v>64</v>
      </c>
      <c r="H84" s="45" t="s">
        <v>63</v>
      </c>
      <c r="I84" s="45"/>
    </row>
  </sheetData>
  <mergeCells count="133">
    <mergeCell ref="E30:F30"/>
    <mergeCell ref="B31:D31"/>
    <mergeCell ref="E31:F31"/>
    <mergeCell ref="B32:D32"/>
    <mergeCell ref="E32:F32"/>
    <mergeCell ref="B33:D33"/>
    <mergeCell ref="E33:F33"/>
    <mergeCell ref="B50:D50"/>
    <mergeCell ref="E50:F50"/>
    <mergeCell ref="B42:D42"/>
    <mergeCell ref="B43:D43"/>
    <mergeCell ref="B45:D45"/>
    <mergeCell ref="B44:D44"/>
    <mergeCell ref="E44:F44"/>
    <mergeCell ref="B36:D36"/>
    <mergeCell ref="B37:D37"/>
    <mergeCell ref="B38:D38"/>
    <mergeCell ref="B39:D39"/>
    <mergeCell ref="B40:D40"/>
    <mergeCell ref="B41:D41"/>
    <mergeCell ref="E40:F40"/>
    <mergeCell ref="E41:F41"/>
    <mergeCell ref="E42:F42"/>
    <mergeCell ref="E43:F43"/>
    <mergeCell ref="E22:F22"/>
    <mergeCell ref="E23:F23"/>
    <mergeCell ref="A2:I5"/>
    <mergeCell ref="E17:F17"/>
    <mergeCell ref="A15:A16"/>
    <mergeCell ref="I15:I16"/>
    <mergeCell ref="D7:G7"/>
    <mergeCell ref="B9:D9"/>
    <mergeCell ref="G15:H15"/>
    <mergeCell ref="B15:D16"/>
    <mergeCell ref="E15:F16"/>
    <mergeCell ref="B11:D11"/>
    <mergeCell ref="E45:F45"/>
    <mergeCell ref="B17:D17"/>
    <mergeCell ref="B18:D18"/>
    <mergeCell ref="B19:D19"/>
    <mergeCell ref="E34:F34"/>
    <mergeCell ref="E35:F35"/>
    <mergeCell ref="E36:F36"/>
    <mergeCell ref="E37:F37"/>
    <mergeCell ref="E38:F38"/>
    <mergeCell ref="E39:F39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B26:D26"/>
    <mergeCell ref="B27:D27"/>
    <mergeCell ref="B28:D28"/>
    <mergeCell ref="B29:D29"/>
    <mergeCell ref="B34:D34"/>
    <mergeCell ref="B35:D35"/>
    <mergeCell ref="B20:D20"/>
    <mergeCell ref="B21:D21"/>
    <mergeCell ref="B22:D22"/>
    <mergeCell ref="B23:D23"/>
    <mergeCell ref="B24:D24"/>
    <mergeCell ref="B25:D25"/>
    <mergeCell ref="B30:D30"/>
    <mergeCell ref="B73:D73"/>
    <mergeCell ref="E46:F46"/>
    <mergeCell ref="E47:F47"/>
    <mergeCell ref="E48:F48"/>
    <mergeCell ref="E49:F49"/>
    <mergeCell ref="E51:F51"/>
    <mergeCell ref="B59:D59"/>
    <mergeCell ref="B60:D60"/>
    <mergeCell ref="B62:D62"/>
    <mergeCell ref="B63:D63"/>
    <mergeCell ref="B66:D66"/>
    <mergeCell ref="B53:D53"/>
    <mergeCell ref="B54:D54"/>
    <mergeCell ref="B55:D55"/>
    <mergeCell ref="B56:D56"/>
    <mergeCell ref="B57:D57"/>
    <mergeCell ref="B58:D58"/>
    <mergeCell ref="B46:D46"/>
    <mergeCell ref="B47:D47"/>
    <mergeCell ref="B48:D48"/>
    <mergeCell ref="B49:D49"/>
    <mergeCell ref="B51:D51"/>
    <mergeCell ref="B52:D52"/>
    <mergeCell ref="E53:F53"/>
    <mergeCell ref="B72:D72"/>
    <mergeCell ref="B61:D61"/>
    <mergeCell ref="E61:F61"/>
    <mergeCell ref="B64:D64"/>
    <mergeCell ref="E64:F64"/>
    <mergeCell ref="B65:D65"/>
    <mergeCell ref="E65:F65"/>
    <mergeCell ref="B68:D68"/>
    <mergeCell ref="E68:F68"/>
    <mergeCell ref="B69:D69"/>
    <mergeCell ref="E69:F69"/>
    <mergeCell ref="E66:F66"/>
    <mergeCell ref="E67:F67"/>
    <mergeCell ref="E70:F70"/>
    <mergeCell ref="E71:F71"/>
    <mergeCell ref="E72:F72"/>
    <mergeCell ref="E73:F73"/>
    <mergeCell ref="E58:F58"/>
    <mergeCell ref="E59:F59"/>
    <mergeCell ref="E60:F60"/>
    <mergeCell ref="E62:F62"/>
    <mergeCell ref="E63:F63"/>
    <mergeCell ref="E52:F52"/>
    <mergeCell ref="H83:I83"/>
    <mergeCell ref="H84:I84"/>
    <mergeCell ref="D82:G82"/>
    <mergeCell ref="E83:G83"/>
    <mergeCell ref="A76:I76"/>
    <mergeCell ref="A77:I77"/>
    <mergeCell ref="A78:I78"/>
    <mergeCell ref="A79:I79"/>
    <mergeCell ref="A80:I80"/>
    <mergeCell ref="H82:I82"/>
    <mergeCell ref="E54:F54"/>
    <mergeCell ref="E55:F55"/>
    <mergeCell ref="E56:F56"/>
    <mergeCell ref="E57:F57"/>
    <mergeCell ref="B67:D67"/>
    <mergeCell ref="B70:D70"/>
    <mergeCell ref="B71:D71"/>
  </mergeCells>
  <printOptions horizontalCentered="1"/>
  <pageMargins left="0.70866141732283472" right="0" top="0.74803149606299213" bottom="0" header="0.31496062992125984" footer="0.31496062992125984"/>
  <pageSetup paperSize="9" scale="88" fitToHeight="4" orientation="portrait" r:id="rId1"/>
  <ignoredErrors>
    <ignoredError sqref="A20 A37:A46 A34:A35 A25:A29" twoDigitTextYear="1"/>
    <ignoredError sqref="A70:A73 A57:A60 A63 A6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2"/>
  <sheetViews>
    <sheetView view="pageBreakPreview" zoomScaleNormal="100" workbookViewId="0">
      <selection activeCell="F35" sqref="F35"/>
    </sheetView>
  </sheetViews>
  <sheetFormatPr defaultColWidth="8.85546875" defaultRowHeight="12.75" x14ac:dyDescent="0.2"/>
  <cols>
    <col min="1" max="1" width="9.5703125" style="4" customWidth="1"/>
    <col min="2" max="2" width="29.5703125" style="4" customWidth="1"/>
    <col min="3" max="3" width="9" style="4" customWidth="1"/>
    <col min="4" max="4" width="14.140625" style="27" customWidth="1"/>
    <col min="5" max="5" width="11.28515625" style="4" customWidth="1"/>
    <col min="6" max="6" width="26.140625" style="4" customWidth="1"/>
    <col min="7" max="16384" width="8.85546875" style="4"/>
  </cols>
  <sheetData>
    <row r="2" spans="1:9" ht="36.75" customHeight="1" x14ac:dyDescent="0.25">
      <c r="A2" s="54" t="s">
        <v>91</v>
      </c>
      <c r="B2" s="49"/>
      <c r="C2" s="49"/>
      <c r="D2" s="49"/>
      <c r="E2" s="49"/>
      <c r="F2" s="49"/>
      <c r="G2" s="12"/>
      <c r="H2" s="12"/>
      <c r="I2" s="13"/>
    </row>
    <row r="3" spans="1:9" ht="15" x14ac:dyDescent="0.25">
      <c r="A3" s="49"/>
      <c r="B3" s="49"/>
      <c r="C3" s="49"/>
      <c r="D3" s="49"/>
      <c r="E3" s="49"/>
      <c r="F3" s="49"/>
      <c r="G3" s="12"/>
      <c r="H3" s="12"/>
      <c r="I3" s="13"/>
    </row>
    <row r="4" spans="1:9" ht="15" x14ac:dyDescent="0.25">
      <c r="A4" s="49"/>
      <c r="B4" s="49"/>
      <c r="C4" s="49"/>
      <c r="D4" s="49"/>
      <c r="E4" s="49"/>
      <c r="F4" s="49"/>
      <c r="G4" s="12"/>
      <c r="H4" s="12"/>
      <c r="I4" s="13"/>
    </row>
    <row r="5" spans="1:9" ht="33" customHeight="1" x14ac:dyDescent="0.25">
      <c r="A5" s="49"/>
      <c r="B5" s="49"/>
      <c r="C5" s="49"/>
      <c r="D5" s="49"/>
      <c r="E5" s="49"/>
      <c r="F5" s="49"/>
      <c r="G5" s="14"/>
      <c r="H5" s="14"/>
      <c r="I5" s="13"/>
    </row>
    <row r="6" spans="1:9" ht="15.75" x14ac:dyDescent="0.25">
      <c r="A6" s="1"/>
      <c r="B6" s="1"/>
      <c r="C6" s="1"/>
      <c r="D6" s="22"/>
      <c r="E6" s="1"/>
      <c r="F6" s="1"/>
      <c r="G6" s="1"/>
      <c r="H6" s="1"/>
      <c r="I6" s="1"/>
    </row>
    <row r="7" spans="1:9" ht="15.75" x14ac:dyDescent="0.25">
      <c r="A7" s="1" t="s">
        <v>1</v>
      </c>
      <c r="B7" s="1"/>
      <c r="C7" s="63" t="s">
        <v>93</v>
      </c>
      <c r="D7" s="64"/>
      <c r="E7" s="64"/>
      <c r="F7" s="15"/>
      <c r="G7" s="1"/>
      <c r="H7" s="1"/>
      <c r="I7" s="1"/>
    </row>
    <row r="8" spans="1:9" ht="7.5" customHeight="1" x14ac:dyDescent="0.25">
      <c r="A8" s="1"/>
      <c r="B8" s="1"/>
      <c r="C8" s="1"/>
      <c r="D8" s="22"/>
      <c r="E8" s="1"/>
      <c r="F8" s="1"/>
      <c r="G8" s="1"/>
      <c r="H8" s="1"/>
      <c r="I8" s="1"/>
    </row>
    <row r="9" spans="1:9" ht="15.75" x14ac:dyDescent="0.25">
      <c r="A9" s="1" t="s">
        <v>2</v>
      </c>
      <c r="B9" s="16">
        <f>'форма 1'!B9:D9</f>
        <v>3528055532</v>
      </c>
      <c r="C9" s="1"/>
      <c r="D9" s="23"/>
      <c r="E9" s="1"/>
      <c r="F9" s="1"/>
      <c r="G9" s="1"/>
      <c r="H9" s="1"/>
      <c r="I9" s="1"/>
    </row>
    <row r="10" spans="1:9" ht="7.5" customHeight="1" x14ac:dyDescent="0.25">
      <c r="A10" s="1"/>
      <c r="B10" s="2"/>
      <c r="C10" s="1"/>
      <c r="D10" s="22"/>
      <c r="E10" s="1"/>
      <c r="F10" s="1"/>
      <c r="G10" s="1"/>
      <c r="H10" s="1"/>
      <c r="I10" s="1"/>
    </row>
    <row r="11" spans="1:9" ht="15.75" x14ac:dyDescent="0.25">
      <c r="A11" s="1" t="s">
        <v>3</v>
      </c>
      <c r="B11" s="16">
        <f>'форма 1'!B11:D11</f>
        <v>353950001</v>
      </c>
      <c r="C11" s="1"/>
      <c r="D11" s="23"/>
      <c r="E11" s="1"/>
      <c r="F11" s="1"/>
      <c r="G11" s="1"/>
      <c r="H11" s="1"/>
      <c r="I11" s="1"/>
    </row>
    <row r="13" spans="1:9" x14ac:dyDescent="0.2">
      <c r="A13" s="66" t="s">
        <v>7</v>
      </c>
      <c r="B13" s="66" t="s">
        <v>8</v>
      </c>
      <c r="C13" s="68" t="s">
        <v>9</v>
      </c>
      <c r="D13" s="65" t="s">
        <v>164</v>
      </c>
      <c r="E13" s="65"/>
      <c r="F13" s="9"/>
    </row>
    <row r="14" spans="1:9" ht="22.15" customHeight="1" x14ac:dyDescent="0.2">
      <c r="A14" s="67"/>
      <c r="B14" s="67"/>
      <c r="C14" s="68"/>
      <c r="D14" s="35" t="s">
        <v>89</v>
      </c>
      <c r="E14" s="11" t="s">
        <v>88</v>
      </c>
      <c r="F14" s="11" t="s">
        <v>87</v>
      </c>
    </row>
    <row r="15" spans="1:9" ht="56.45" customHeight="1" x14ac:dyDescent="0.2">
      <c r="A15" s="11" t="s">
        <v>86</v>
      </c>
      <c r="B15" s="10" t="s">
        <v>85</v>
      </c>
      <c r="C15" s="9" t="s">
        <v>68</v>
      </c>
      <c r="D15" s="39">
        <v>4065945.99</v>
      </c>
      <c r="E15" s="39">
        <v>4306832.3541299999</v>
      </c>
      <c r="F15" s="8"/>
    </row>
    <row r="16" spans="1:9" x14ac:dyDescent="0.2">
      <c r="A16" s="66" t="s">
        <v>84</v>
      </c>
      <c r="B16" s="70" t="s">
        <v>83</v>
      </c>
      <c r="C16" s="9" t="s">
        <v>68</v>
      </c>
      <c r="D16" s="37">
        <f>D19+D20</f>
        <v>34425.32</v>
      </c>
      <c r="E16" s="37">
        <f>E19+E20</f>
        <v>657460.91999999993</v>
      </c>
      <c r="F16" s="8"/>
    </row>
    <row r="17" spans="1:6" ht="15.6" customHeight="1" x14ac:dyDescent="0.2">
      <c r="A17" s="69"/>
      <c r="B17" s="71"/>
      <c r="C17" s="9" t="s">
        <v>72</v>
      </c>
      <c r="D17" s="35">
        <f>D21</f>
        <v>1.26</v>
      </c>
      <c r="E17" s="40">
        <f>E21</f>
        <v>1.26</v>
      </c>
      <c r="F17" s="8"/>
    </row>
    <row r="18" spans="1:6" x14ac:dyDescent="0.2">
      <c r="A18" s="67"/>
      <c r="B18" s="72"/>
      <c r="C18" s="9" t="s">
        <v>71</v>
      </c>
      <c r="D18" s="35">
        <f>D22</f>
        <v>35.475999999999999</v>
      </c>
      <c r="E18" s="40">
        <f>E22</f>
        <v>36.531999999999996</v>
      </c>
      <c r="F18" s="8"/>
    </row>
    <row r="19" spans="1:6" ht="38.25" x14ac:dyDescent="0.2">
      <c r="A19" s="11" t="s">
        <v>82</v>
      </c>
      <c r="B19" s="10" t="s">
        <v>81</v>
      </c>
      <c r="C19" s="9" t="s">
        <v>68</v>
      </c>
      <c r="D19" s="25"/>
      <c r="E19" s="8"/>
      <c r="F19" s="8"/>
    </row>
    <row r="20" spans="1:6" x14ac:dyDescent="0.2">
      <c r="A20" s="66" t="s">
        <v>80</v>
      </c>
      <c r="B20" s="70" t="s">
        <v>79</v>
      </c>
      <c r="C20" s="9" t="s">
        <v>68</v>
      </c>
      <c r="D20" s="37">
        <f t="shared" ref="D20:E22" si="0">D23+D26+D29</f>
        <v>34425.32</v>
      </c>
      <c r="E20" s="37">
        <f t="shared" si="0"/>
        <v>657460.91999999993</v>
      </c>
      <c r="F20" s="8"/>
    </row>
    <row r="21" spans="1:6" x14ac:dyDescent="0.2">
      <c r="A21" s="69"/>
      <c r="B21" s="71"/>
      <c r="C21" s="9" t="s">
        <v>72</v>
      </c>
      <c r="D21" s="35">
        <f t="shared" si="0"/>
        <v>1.26</v>
      </c>
      <c r="E21" s="40">
        <f t="shared" si="0"/>
        <v>1.26</v>
      </c>
      <c r="F21" s="8"/>
    </row>
    <row r="22" spans="1:6" x14ac:dyDescent="0.2">
      <c r="A22" s="67"/>
      <c r="B22" s="72"/>
      <c r="C22" s="9" t="s">
        <v>71</v>
      </c>
      <c r="D22" s="35">
        <f t="shared" si="0"/>
        <v>35.475999999999999</v>
      </c>
      <c r="E22" s="40">
        <f t="shared" si="0"/>
        <v>36.531999999999996</v>
      </c>
      <c r="F22" s="8"/>
    </row>
    <row r="23" spans="1:6" x14ac:dyDescent="0.2">
      <c r="A23" s="66" t="s">
        <v>76</v>
      </c>
      <c r="B23" s="70" t="s">
        <v>78</v>
      </c>
      <c r="C23" s="9" t="s">
        <v>68</v>
      </c>
      <c r="D23" s="26"/>
      <c r="E23" s="8">
        <f>40998.77+5558.19</f>
        <v>46556.959999999999</v>
      </c>
      <c r="F23" s="8"/>
    </row>
    <row r="24" spans="1:6" ht="13.9" customHeight="1" x14ac:dyDescent="0.2">
      <c r="A24" s="69"/>
      <c r="B24" s="71"/>
      <c r="C24" s="9" t="s">
        <v>72</v>
      </c>
      <c r="D24" s="24"/>
      <c r="E24" s="8"/>
      <c r="F24" s="8"/>
    </row>
    <row r="25" spans="1:6" ht="13.9" customHeight="1" x14ac:dyDescent="0.2">
      <c r="A25" s="67"/>
      <c r="B25" s="72"/>
      <c r="C25" s="9" t="s">
        <v>71</v>
      </c>
      <c r="D25" s="24"/>
      <c r="E25" s="8"/>
      <c r="F25" s="8"/>
    </row>
    <row r="26" spans="1:6" x14ac:dyDescent="0.2">
      <c r="A26" s="66" t="s">
        <v>165</v>
      </c>
      <c r="B26" s="70" t="s">
        <v>77</v>
      </c>
      <c r="C26" s="9" t="s">
        <v>68</v>
      </c>
      <c r="D26" s="37">
        <f>34425.32</f>
        <v>34425.32</v>
      </c>
      <c r="E26" s="8">
        <v>602379.07999999996</v>
      </c>
      <c r="F26" s="8"/>
    </row>
    <row r="27" spans="1:6" x14ac:dyDescent="0.2">
      <c r="A27" s="69"/>
      <c r="B27" s="71"/>
      <c r="C27" s="9" t="s">
        <v>72</v>
      </c>
      <c r="D27" s="35">
        <v>1.26</v>
      </c>
      <c r="E27" s="8">
        <v>1.26</v>
      </c>
      <c r="F27" s="8"/>
    </row>
    <row r="28" spans="1:6" x14ac:dyDescent="0.2">
      <c r="A28" s="67"/>
      <c r="B28" s="72"/>
      <c r="C28" s="9" t="s">
        <v>71</v>
      </c>
      <c r="D28" s="35">
        <f>3+6.016+26.46</f>
        <v>35.475999999999999</v>
      </c>
      <c r="E28" s="8">
        <v>36.531999999999996</v>
      </c>
      <c r="F28" s="8"/>
    </row>
    <row r="29" spans="1:6" x14ac:dyDescent="0.2">
      <c r="A29" s="66" t="s">
        <v>166</v>
      </c>
      <c r="B29" s="70" t="s">
        <v>75</v>
      </c>
      <c r="C29" s="9" t="s">
        <v>68</v>
      </c>
      <c r="D29" s="25"/>
      <c r="E29" s="8">
        <v>8524.8799999999992</v>
      </c>
      <c r="F29" s="8"/>
    </row>
    <row r="30" spans="1:6" x14ac:dyDescent="0.2">
      <c r="A30" s="69"/>
      <c r="B30" s="71"/>
      <c r="C30" s="9" t="s">
        <v>72</v>
      </c>
      <c r="D30" s="24"/>
      <c r="E30" s="8"/>
      <c r="F30" s="8"/>
    </row>
    <row r="31" spans="1:6" x14ac:dyDescent="0.2">
      <c r="A31" s="67"/>
      <c r="B31" s="72"/>
      <c r="C31" s="9" t="s">
        <v>71</v>
      </c>
      <c r="D31" s="24"/>
      <c r="E31" s="8"/>
      <c r="F31" s="8"/>
    </row>
    <row r="32" spans="1:6" x14ac:dyDescent="0.2">
      <c r="A32" s="66" t="s">
        <v>74</v>
      </c>
      <c r="B32" s="70" t="s">
        <v>73</v>
      </c>
      <c r="C32" s="9" t="s">
        <v>68</v>
      </c>
      <c r="D32" s="39">
        <v>9000</v>
      </c>
      <c r="E32" s="8">
        <v>2896.73</v>
      </c>
      <c r="F32" s="8"/>
    </row>
    <row r="33" spans="1:6" x14ac:dyDescent="0.2">
      <c r="A33" s="69"/>
      <c r="B33" s="71"/>
      <c r="C33" s="9" t="s">
        <v>72</v>
      </c>
      <c r="D33" s="35"/>
      <c r="E33" s="8">
        <v>1.6</v>
      </c>
      <c r="F33" s="8"/>
    </row>
    <row r="34" spans="1:6" x14ac:dyDescent="0.2">
      <c r="A34" s="67"/>
      <c r="B34" s="72"/>
      <c r="C34" s="9" t="s">
        <v>71</v>
      </c>
      <c r="D34" s="35">
        <v>1.954</v>
      </c>
      <c r="E34" s="8">
        <v>0.50600000000000001</v>
      </c>
      <c r="F34" s="8"/>
    </row>
    <row r="35" spans="1:6" ht="52.15" customHeight="1" x14ac:dyDescent="0.2">
      <c r="A35" s="11" t="s">
        <v>70</v>
      </c>
      <c r="B35" s="10" t="s">
        <v>69</v>
      </c>
      <c r="C35" s="9" t="s">
        <v>68</v>
      </c>
      <c r="D35" s="37">
        <f>D15+D16-D32</f>
        <v>4091371.31</v>
      </c>
      <c r="E35" s="37">
        <f>E15+E16-E32</f>
        <v>4961396.5441299994</v>
      </c>
      <c r="F35" s="8"/>
    </row>
    <row r="36" spans="1:6" x14ac:dyDescent="0.2">
      <c r="E36" s="41"/>
    </row>
    <row r="37" spans="1:6" x14ac:dyDescent="0.2">
      <c r="A37" s="73" t="s">
        <v>58</v>
      </c>
      <c r="B37" s="73"/>
    </row>
    <row r="38" spans="1:6" ht="25.15" customHeight="1" x14ac:dyDescent="0.2">
      <c r="A38" s="74" t="s">
        <v>67</v>
      </c>
      <c r="B38" s="74"/>
      <c r="C38" s="74"/>
      <c r="D38" s="74"/>
      <c r="E38" s="74"/>
      <c r="F38" s="74"/>
    </row>
    <row r="39" spans="1:6" x14ac:dyDescent="0.2">
      <c r="A39" s="7"/>
      <c r="B39" s="7"/>
      <c r="C39" s="7"/>
      <c r="D39" s="28"/>
      <c r="E39" s="7"/>
      <c r="F39" s="7"/>
    </row>
    <row r="40" spans="1:6" x14ac:dyDescent="0.2">
      <c r="C40" s="46" t="s">
        <v>66</v>
      </c>
      <c r="D40" s="46"/>
      <c r="E40" s="45" t="s">
        <v>90</v>
      </c>
      <c r="F40" s="45"/>
    </row>
    <row r="41" spans="1:6" x14ac:dyDescent="0.2">
      <c r="C41" s="46" t="s">
        <v>65</v>
      </c>
      <c r="D41" s="46"/>
      <c r="E41" s="45" t="s">
        <v>162</v>
      </c>
      <c r="F41" s="45"/>
    </row>
    <row r="42" spans="1:6" x14ac:dyDescent="0.2">
      <c r="C42" s="6"/>
      <c r="D42" s="34" t="s">
        <v>64</v>
      </c>
      <c r="E42" s="45" t="s">
        <v>63</v>
      </c>
      <c r="F42" s="45"/>
    </row>
  </sheetData>
  <mergeCells count="25">
    <mergeCell ref="A26:A28"/>
    <mergeCell ref="B26:B28"/>
    <mergeCell ref="E42:F42"/>
    <mergeCell ref="A37:B37"/>
    <mergeCell ref="B29:B31"/>
    <mergeCell ref="A32:A34"/>
    <mergeCell ref="B32:B34"/>
    <mergeCell ref="A38:F38"/>
    <mergeCell ref="A29:A31"/>
    <mergeCell ref="A2:F5"/>
    <mergeCell ref="C7:E7"/>
    <mergeCell ref="C41:D41"/>
    <mergeCell ref="C40:D40"/>
    <mergeCell ref="E40:F40"/>
    <mergeCell ref="E41:F41"/>
    <mergeCell ref="D13:E13"/>
    <mergeCell ref="A13:A14"/>
    <mergeCell ref="B13:B14"/>
    <mergeCell ref="C13:C14"/>
    <mergeCell ref="A16:A18"/>
    <mergeCell ref="B16:B18"/>
    <mergeCell ref="A20:A22"/>
    <mergeCell ref="B20:B22"/>
    <mergeCell ref="A23:A25"/>
    <mergeCell ref="B23:B25"/>
  </mergeCells>
  <printOptions horizontalCentered="1"/>
  <pageMargins left="0.78740157480314965" right="0" top="0.59055118110236227" bottom="0" header="0.31496062992125984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1</vt:lpstr>
      <vt:lpstr>форма 2</vt:lpstr>
      <vt:lpstr>'форма 1'!Заголовки_для_печати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 Александр Иванович</dc:creator>
  <cp:lastModifiedBy>Ксения Алексеевна Цветкова</cp:lastModifiedBy>
  <cp:lastPrinted>2017-04-04T06:14:49Z</cp:lastPrinted>
  <dcterms:created xsi:type="dcterms:W3CDTF">2015-01-19T07:57:07Z</dcterms:created>
  <dcterms:modified xsi:type="dcterms:W3CDTF">2018-06-28T06:57:37Z</dcterms:modified>
</cp:coreProperties>
</file>